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10" windowHeight="7530" tabRatio="894" activeTab="0"/>
  </bookViews>
  <sheets>
    <sheet name="BS" sheetId="1" r:id="rId1"/>
    <sheet name="IS" sheetId="2" r:id="rId2"/>
    <sheet name="Insurance-Reinsurance" sheetId="3" r:id="rId3"/>
  </sheets>
  <definedNames>
    <definedName name="_xlnm.Print_Area" localSheetId="0">'BS'!$B$1:$E$58</definedName>
    <definedName name="_xlnm.Print_Area" localSheetId="1">'IS'!$B$1:$E$81</definedName>
  </definedNames>
  <calcPr fullCalcOnLoad="1"/>
</workbook>
</file>

<file path=xl/sharedStrings.xml><?xml version="1.0" encoding="utf-8"?>
<sst xmlns="http://schemas.openxmlformats.org/spreadsheetml/2006/main" count="328" uniqueCount="246">
  <si>
    <t>მოზიდული პრემია</t>
  </si>
  <si>
    <t>გადაზღვევის პრემია</t>
  </si>
  <si>
    <t>სამედიცინო (ჯანმრთელობის) დაზღვევა</t>
  </si>
  <si>
    <t>სახმელეთო ტრანსპორტის გამოყენებასთან დაკავშირებული სამოქალაქო პასუხისმგებლობის დაზღვევა</t>
  </si>
  <si>
    <t>სარკინიგზო სატრანსპორტო საშუალებათა დაზღვევა</t>
  </si>
  <si>
    <t>ტვირთების დაზღვევა</t>
  </si>
  <si>
    <t>დაზღვევა საფინანსო დანაკარგებისაგან</t>
  </si>
  <si>
    <t>ვალდებულებათა შესრულების დაზღვევა</t>
  </si>
  <si>
    <t>საკრედიტო ვალდებულებათა დაზღვევა</t>
  </si>
  <si>
    <t>იურიდიული ხარჯების დაზღვევა</t>
  </si>
  <si>
    <t>სულ</t>
  </si>
  <si>
    <t>სამოგზაურო დაზღვევა</t>
  </si>
  <si>
    <t>საჰაერო სატრანსპორტო საშუალებათა დაზღვევა (კორპუსის დაზღვევა)</t>
  </si>
  <si>
    <t>მცურავ სატრანსპორტო საშუალებათა გამოყენებასთან დაკავშირებული პასუხისმგებლობის დაზღვევა</t>
  </si>
  <si>
    <t>გაფორმებული წლის დასაწყისიდან</t>
  </si>
  <si>
    <t>საანგარიშო თარიღისთვის მოქმედი</t>
  </si>
  <si>
    <t>საანგარიშო პერიოდის დამდგარი სადაზღვევო ზარალების ოდენობა (ბრუტო)</t>
  </si>
  <si>
    <t>საანგარიშო პერიოდის დამდგარი სადაზღვევო ზარალების ოდენობა (ნეტო)</t>
  </si>
  <si>
    <t>კორპორატიული</t>
  </si>
  <si>
    <t>საცალო</t>
  </si>
  <si>
    <t>სახელმწიფო</t>
  </si>
  <si>
    <t>პოლისების რაოდენობა</t>
  </si>
  <si>
    <t>სახეობის კოდი</t>
  </si>
  <si>
    <t>01</t>
  </si>
  <si>
    <t>სიცოცხლის დაზღვევა:</t>
  </si>
  <si>
    <t>სიცოცხლის ვადიანი დაზღვევა</t>
  </si>
  <si>
    <t>სიცოცხლის უვადო დაზღვევა</t>
  </si>
  <si>
    <t>სიცოცხლის დაზღვევის მაგროვებადი და დაბრუნებადი სახეობები</t>
  </si>
  <si>
    <t>სიცოცხლის დაზღვევის სხვა ფორმები</t>
  </si>
  <si>
    <t>02</t>
  </si>
  <si>
    <t>03</t>
  </si>
  <si>
    <t>უბედური შემთხვევის დაზღვევა:</t>
  </si>
  <si>
    <t>დაზღვევა უბედური შემთხვევებისაგან</t>
  </si>
  <si>
    <t>მგზავრების, მძღოლის ან ეკიპაჟის დაზღვევა უბედური შემთხვევებისაგან</t>
  </si>
  <si>
    <t>04</t>
  </si>
  <si>
    <t>05</t>
  </si>
  <si>
    <t xml:space="preserve">სახმელეთო სატრანსპორტო საშუალებათა დაზღვევა (გარდა სარკინიგზო ტრანსპორტისა): </t>
  </si>
  <si>
    <t>სახმელეთო ავტოსატრანსპორტო საშუალებათა დაზღვევა (ავტოკასკო):</t>
  </si>
  <si>
    <t>სხვა სახმელეთო სატრანსპორტო საშუალებათა დაზღვევა</t>
  </si>
  <si>
    <t>06</t>
  </si>
  <si>
    <t xml:space="preserve">სახმელეთო ტრანსპორტის გამოყენებასთან დაკავშირებული სამოქალაქო პასუხისმგებლობის დაზღვევა: </t>
  </si>
  <si>
    <t>ავტომოტოტრანსპორტის მფლობელთა სამოქალაქო პასუხისმგებლობის სავალდებულო დაზღვევა</t>
  </si>
  <si>
    <t>სახმელეთო გადამზიდველის სამოქალაქო პასუხისმგებლობის დაზღვევა</t>
  </si>
  <si>
    <t>07</t>
  </si>
  <si>
    <t>08</t>
  </si>
  <si>
    <t>09</t>
  </si>
  <si>
    <t>საჰაერო სატრანსპორტო საშუალებათა გამოყენებასთან დაკავშირებული პასუხისმგებლობის დაზღვევა:</t>
  </si>
  <si>
    <t>საჰაერო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</si>
  <si>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საჰაერო ტრანსპორტის გამოყენებასთან</t>
  </si>
  <si>
    <t>10</t>
  </si>
  <si>
    <t>11</t>
  </si>
  <si>
    <t>საზღვაო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</si>
  <si>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მცურავი ტრანსპორტის გამოყენებასთან</t>
  </si>
  <si>
    <t>12</t>
  </si>
  <si>
    <t>13</t>
  </si>
  <si>
    <t>ქონების დაზღვევა (გარდა პპ. (5), (7), (8), (10), და (12)-ში ჩამოთვლილი ქონებისა):</t>
  </si>
  <si>
    <t>14</t>
  </si>
  <si>
    <t>15</t>
  </si>
  <si>
    <t>საბაჟო ვალდებულებების შესრულების გარანტიები/ფინანსური რისკის დაზღვევის პოლისები</t>
  </si>
  <si>
    <t>სახელმწიფო შესყიდვებთან დაკავშირებული გარანტიები</t>
  </si>
  <si>
    <t>სხვა სახის გარანტიები</t>
  </si>
  <si>
    <t>16</t>
  </si>
  <si>
    <t>17</t>
  </si>
  <si>
    <t xml:space="preserve">სამოქალაქო პასუხისმგებლობის დაზღვევა (გარდა პპ. (6), (9), (11) სახეობებში ჩამოთვლილი პასუხისმგებლობისა): </t>
  </si>
  <si>
    <t>პროფესიული პასუხისმგებლობის დაზღვევა</t>
  </si>
  <si>
    <t>დამქირავებლის პასუხისმგებლობის დაზღვევა</t>
  </si>
  <si>
    <t>სხვა სახის პასუხისმგებლობის დაზღვევა</t>
  </si>
  <si>
    <t>18</t>
  </si>
  <si>
    <t>სულ:</t>
  </si>
  <si>
    <t>დაზღვევის სახეობა</t>
  </si>
  <si>
    <t>სტატისტიკური მოზიდული პრემია</t>
  </si>
  <si>
    <t>ფინანსური მოზიდული პრემია</t>
  </si>
  <si>
    <t xml:space="preserve">გამომუშავებული პრემია </t>
  </si>
  <si>
    <t>ანაზღაურებული ზარალები</t>
  </si>
  <si>
    <t>ანაზღაურებული ზარალი ბრუტო</t>
  </si>
  <si>
    <t>ანაზღაურებული ზარალი ნეტო</t>
  </si>
  <si>
    <t>საანგარიშო პერიოდის დამდგარი სადაზღვევო ზარალები</t>
  </si>
  <si>
    <t>გამომუშავებული პრემია</t>
  </si>
  <si>
    <t xml:space="preserve">ანაზღაურებული ზარალები </t>
  </si>
  <si>
    <t>გამომუშავებული პრემია ბრუტო</t>
  </si>
  <si>
    <t>გამომუშავებული პრემია ნეტო</t>
  </si>
  <si>
    <t>საერთო მონაცემები საანგარიშო პერიოდის განმავლობაში გაწეული პირდაპირი დაზღვევის საქმიანობის შესახებ</t>
  </si>
  <si>
    <t>საერთო მონაცემები საანგარიშო პერიოდის განმავლობაში გადაზღვევით მიღებული რისკების შესახებ</t>
  </si>
  <si>
    <t xml:space="preserve"> ფინანსური მდგომარეობის ანგარიშგება  (საბალანსო უწყისი)</t>
  </si>
  <si>
    <t>ლარებში</t>
  </si>
  <si>
    <t>სტრიქონის კოდი</t>
  </si>
  <si>
    <t>N</t>
  </si>
  <si>
    <t>საანგარიშო პერიოდი</t>
  </si>
  <si>
    <t>აქტივები</t>
  </si>
  <si>
    <t>00010</t>
  </si>
  <si>
    <t>00020</t>
  </si>
  <si>
    <t xml:space="preserve"> - მოთხოვნები საკრედიტო დაწესებულებების მიმართ</t>
  </si>
  <si>
    <t>00030</t>
  </si>
  <si>
    <t xml:space="preserve"> - გასაყიდად არსებული ფინანსური აქტივები</t>
  </si>
  <si>
    <t>00040</t>
  </si>
  <si>
    <t xml:space="preserve"> - დაფარვის ვადამდე მფლობელობაში არსებული ფინანსური აქტივები</t>
  </si>
  <si>
    <t>00050</t>
  </si>
  <si>
    <t xml:space="preserve"> - რეალური ღირებულებით აღრიცხული ფინანსური აქტივები, მოგებაში ან ზარალში ასახვით</t>
  </si>
  <si>
    <t>00060</t>
  </si>
  <si>
    <t xml:space="preserve"> - სადაზღვევო მოთხოვნები, წმინდა</t>
  </si>
  <si>
    <t>00070</t>
  </si>
  <si>
    <t xml:space="preserve"> - გადაზღვევის მოთხოვნები, წმინდა</t>
  </si>
  <si>
    <t>00080</t>
  </si>
  <si>
    <t xml:space="preserve"> - მოთხოვნები გადარჩენილი ქონებიდან</t>
  </si>
  <si>
    <t>00090</t>
  </si>
  <si>
    <t xml:space="preserve"> - გაცემული სესხები, წმინდა</t>
  </si>
  <si>
    <t>00100</t>
  </si>
  <si>
    <t xml:space="preserve"> - ინვესტიციები მეკავშირე კომპანიებში</t>
  </si>
  <si>
    <t>00110</t>
  </si>
  <si>
    <t xml:space="preserve"> - ინვესტიციები შვილობილ კომპანიებში</t>
  </si>
  <si>
    <t>00120</t>
  </si>
  <si>
    <t xml:space="preserve"> - გადამზღვევლის წილი სადაზღვევო რეზერვებში</t>
  </si>
  <si>
    <t>00130</t>
  </si>
  <si>
    <t xml:space="preserve"> - გადავადებული საკომისიო ხარჯი</t>
  </si>
  <si>
    <t>00140</t>
  </si>
  <si>
    <t xml:space="preserve"> - ძირითადი საშუალებები, წმინდა</t>
  </si>
  <si>
    <t>00150</t>
  </si>
  <si>
    <t xml:space="preserve"> - საინვესტიციო ქონება</t>
  </si>
  <si>
    <t>00160</t>
  </si>
  <si>
    <t xml:space="preserve"> - გუდვილი და სხვა არამატერიალური აქტივები, წმინდა</t>
  </si>
  <si>
    <t>00170</t>
  </si>
  <si>
    <t xml:space="preserve"> - გადავადებული საგადასახადო აქტივი</t>
  </si>
  <si>
    <t>00180</t>
  </si>
  <si>
    <t xml:space="preserve"> - სხვა აქტივები</t>
  </si>
  <si>
    <t>00190</t>
  </si>
  <si>
    <t xml:space="preserve">სულ აქტივები: </t>
  </si>
  <si>
    <t>ვალდებულებები</t>
  </si>
  <si>
    <t>00200</t>
  </si>
  <si>
    <t xml:space="preserve"> - სადაზღვევო რეზერვები, ბრუტო</t>
  </si>
  <si>
    <t>00210</t>
  </si>
  <si>
    <t xml:space="preserve"> - სხვა სადაზღვევო ვალდებულებები</t>
  </si>
  <si>
    <t>00220</t>
  </si>
  <si>
    <t xml:space="preserve"> - ვალდებულებები რეგრესიდან და გადარჩენილი ქონებიდან</t>
  </si>
  <si>
    <t>00230</t>
  </si>
  <si>
    <t xml:space="preserve"> - ფინანსური ვალდებულებები </t>
  </si>
  <si>
    <t>00240</t>
  </si>
  <si>
    <t xml:space="preserve"> - საპენსიო ვალდებულებები</t>
  </si>
  <si>
    <t>00250</t>
  </si>
  <si>
    <t xml:space="preserve"> - ვალდებულებები მეკავშირე კომპანიებთან</t>
  </si>
  <si>
    <t>00260</t>
  </si>
  <si>
    <t xml:space="preserve"> - ვალდებულებები შვილობილ კომპანიებთან</t>
  </si>
  <si>
    <t>00270</t>
  </si>
  <si>
    <t xml:space="preserve"> - გადავადებული საკომისიო შემოსავალი</t>
  </si>
  <si>
    <t>00280</t>
  </si>
  <si>
    <t xml:space="preserve"> - გადავადებული საგადასახადო ვალდებულება</t>
  </si>
  <si>
    <t>00290</t>
  </si>
  <si>
    <t xml:space="preserve"> - სხვა ვალდებულებები</t>
  </si>
  <si>
    <t>00300</t>
  </si>
  <si>
    <t>სულ ვალდებულებები:</t>
  </si>
  <si>
    <t>კაპიტალი</t>
  </si>
  <si>
    <t>00310</t>
  </si>
  <si>
    <t xml:space="preserve"> - სააქციო კაპიტალი/კაპიტალი შპს-ში</t>
  </si>
  <si>
    <t>00320</t>
  </si>
  <si>
    <t xml:space="preserve"> - საემისიო კაპიტალი</t>
  </si>
  <si>
    <t>00330</t>
  </si>
  <si>
    <t xml:space="preserve"> - გამოსყიდული აქციები</t>
  </si>
  <si>
    <t>00340</t>
  </si>
  <si>
    <t xml:space="preserve"> - აკუმულირებული მოგება/(ზარალი)</t>
  </si>
  <si>
    <t>00350</t>
  </si>
  <si>
    <t xml:space="preserve"> - პერიოდის წმინდა მოგება/(ზარალი)</t>
  </si>
  <si>
    <t>00360</t>
  </si>
  <si>
    <t xml:space="preserve"> - სხვა რეზერვები</t>
  </si>
  <si>
    <t>00370</t>
  </si>
  <si>
    <t>სულ კაპიტალი:</t>
  </si>
  <si>
    <t>00380</t>
  </si>
  <si>
    <t>სულ ვალდებულებები და კაპიტალი:</t>
  </si>
  <si>
    <t>სრული შემოსავლის ანგარიშგება (მოგება-ზარალის უწყისი)</t>
  </si>
  <si>
    <t>I. სადაზღვევო საქმიანობა (არასიცოცხლე)</t>
  </si>
  <si>
    <t xml:space="preserve"> - მოზიდული პრემია, ბრუტო</t>
  </si>
  <si>
    <t xml:space="preserve"> - გადაზღვევის პრემია</t>
  </si>
  <si>
    <t xml:space="preserve"> - ცვლილება გამოუმუშავებელი პრემიის რეზერვში, ბრუტო</t>
  </si>
  <si>
    <t xml:space="preserve"> - ცვლილება გამოუმუშავებელი პრემიის რეზერვში, გადამზღვევლის წილი</t>
  </si>
  <si>
    <t xml:space="preserve"> - გამომუშავებული პრემია (ნეტო)/სადაზღვევო შემოსავალი   (1-2-3+4)</t>
  </si>
  <si>
    <t xml:space="preserve"> - ანაზღაურებული ზარალები</t>
  </si>
  <si>
    <t xml:space="preserve"> - გადამზღვევლის წილი ანაზღაურებულ ზარალებში</t>
  </si>
  <si>
    <t xml:space="preserve"> - ცვლილება ზარალების რეზერვში, ბრუტო</t>
  </si>
  <si>
    <t xml:space="preserve"> - ცვლილება ზარალების რეზერვში, გადამზღვევლის წილი</t>
  </si>
  <si>
    <t xml:space="preserve"> - შემოსავალი რეგრესიდან და გადარჩენილი ქონებიდან, ნეტო</t>
  </si>
  <si>
    <t xml:space="preserve"> - სადაზღვევო/დამდგარი ზარალები, ნეტო   (6-7+8-9-10)</t>
  </si>
  <si>
    <t xml:space="preserve"> - დარიცხული ბონუსები</t>
  </si>
  <si>
    <t xml:space="preserve"> - საკომისიო შემოსავალი (ხარჯი), წმინდა</t>
  </si>
  <si>
    <t>სადაზღვევო მოგება (ზარალი), წმინდა   (5-11-12+13)</t>
  </si>
  <si>
    <t>II. სადაზღვევო საქმიანობა (სიცოცხლე)</t>
  </si>
  <si>
    <t xml:space="preserve"> - გამომუშავებული პრემია (ნეტო)/სადაზღვევო შემოსავალი (15-16-17+18)</t>
  </si>
  <si>
    <t xml:space="preserve"> -  გადამზღვევლის წილი ანაზღაურებულ ზარალებში</t>
  </si>
  <si>
    <t xml:space="preserve"> - შემოსავალი რეგრესიდან (სიცოცხლის)</t>
  </si>
  <si>
    <t xml:space="preserve"> - სადაზღვევო/დამდგარი ზარალები, ნეტო   (20-21+22-23-24)</t>
  </si>
  <si>
    <t xml:space="preserve"> - ცვლილება სიცოცხლის დაზღვევის რეზერვში, ბრუტო</t>
  </si>
  <si>
    <t xml:space="preserve"> - ცვლილება სიცოცხლის დაზღვევის რეზერვში, გადამზღვევლის წილი</t>
  </si>
  <si>
    <t xml:space="preserve"> - ცვლილება სიცოცხლის რეზერვში, ნეტო   (26-27)</t>
  </si>
  <si>
    <t xml:space="preserve"> - დარიცხული ბონუსები (სიცოცხლის)</t>
  </si>
  <si>
    <t>სადაზღვევო მოგება (ზარალი), წმინდა   (19-25+28-29+30)</t>
  </si>
  <si>
    <t>სადაზღვევო მოგება (ზარალი), წმინდა (14+31)</t>
  </si>
  <si>
    <t>III. საპენსიო საქმიანობა</t>
  </si>
  <si>
    <t xml:space="preserve"> - საპენსიო შემოსავალი:</t>
  </si>
  <si>
    <t xml:space="preserve"> - საპენსიო ხარჯები:</t>
  </si>
  <si>
    <t xml:space="preserve"> საპენსიო სქემის საინვესტიციო საქმიანობიდან წარმოშობილი ზარალი</t>
  </si>
  <si>
    <t>შედეგი საპენსიო საქმიანობიდან, წმინდა   (33-34–35)</t>
  </si>
  <si>
    <t>IV. შემოსავალი ინვესტიციებიდან</t>
  </si>
  <si>
    <t xml:space="preserve"> - საკრედიტო დაწესებულებებში განთავსებული დეპოზიტები</t>
  </si>
  <si>
    <t xml:space="preserve"> - ფინანსური აქტივები: - გასაყიდად არსებული</t>
  </si>
  <si>
    <t>00390</t>
  </si>
  <si>
    <t xml:space="preserve"> - ფინანსური აქტივები: - დაფარვის ვადამდე მფლობელობაში არსებული</t>
  </si>
  <si>
    <t>00400</t>
  </si>
  <si>
    <t xml:space="preserve"> - ფინანსური აქტივები: - რეალური ღირებულებით ასახული მოგებაში ან ზარალში ასახვით</t>
  </si>
  <si>
    <t>00410</t>
  </si>
  <si>
    <t>00420</t>
  </si>
  <si>
    <t>00430</t>
  </si>
  <si>
    <t>00440</t>
  </si>
  <si>
    <t xml:space="preserve"> - გაცემული სესხები</t>
  </si>
  <si>
    <t>00450</t>
  </si>
  <si>
    <t xml:space="preserve"> - სხვა ინვესტიციები</t>
  </si>
  <si>
    <t>00460</t>
  </si>
  <si>
    <t>შემოსავალი ინვესტიციებიდან   (37+38+39+40+41+42+43+44+45)</t>
  </si>
  <si>
    <t>V. სხვა ხარჯები და შემოსავლები</t>
  </si>
  <si>
    <t>00470</t>
  </si>
  <si>
    <t xml:space="preserve"> - ხელფასის ხარჯი და სხვა გაცემები</t>
  </si>
  <si>
    <t>00480</t>
  </si>
  <si>
    <t xml:space="preserve"> - ადმინისტრაციული ხარჯები</t>
  </si>
  <si>
    <t>00490</t>
  </si>
  <si>
    <t xml:space="preserve"> - გადასახადები</t>
  </si>
  <si>
    <t>00500</t>
  </si>
  <si>
    <t xml:space="preserve"> - ცვეთის, ამორტიზაციის და გაუფასურების ხარჯი</t>
  </si>
  <si>
    <t>00510</t>
  </si>
  <si>
    <t xml:space="preserve"> - ფინანსური ხარჯი</t>
  </si>
  <si>
    <t>00520</t>
  </si>
  <si>
    <t xml:space="preserve"> - ნეგატიური გუდვილი</t>
  </si>
  <si>
    <t>00530</t>
  </si>
  <si>
    <t xml:space="preserve"> - სხვა  შემოსავალი (ხარჯი), წმინდა</t>
  </si>
  <si>
    <t>00540</t>
  </si>
  <si>
    <t xml:space="preserve"> - მოგება (ზარალი) დაბეგვრამდე (32+36+46-47-48-49-50-51-52+53)</t>
  </si>
  <si>
    <t>00550</t>
  </si>
  <si>
    <t xml:space="preserve"> - მოგების გადასახადი</t>
  </si>
  <si>
    <t>00560</t>
  </si>
  <si>
    <t>პერიოდის წმინდა მოგება (ზარალი)   (54-55)</t>
  </si>
  <si>
    <t xml:space="preserve"> ფორმა N3</t>
  </si>
  <si>
    <t>ფორმა N1</t>
  </si>
  <si>
    <t xml:space="preserve"> ფორმა N2</t>
  </si>
  <si>
    <t>საანგარიშო პერიოდში დაზღვეული სატრანსპორტო საშუალებათა რაოდენობა</t>
  </si>
  <si>
    <t xml:space="preserve"> საანგარიშო პერიოდის განმავლობაში პირდაპირი დაზღვევის საქმიანობისა და გადაზღვევის(მიღებული) საერთო მონაცემები</t>
  </si>
  <si>
    <t xml:space="preserve"> - ფულადი სახსრები და მათი ეკვივალენტები</t>
  </si>
  <si>
    <t>მზღვეველი: სს "პსპ დაზღვევა"</t>
  </si>
  <si>
    <t>ანგარიშგების თარიღი: 31.03.2020</t>
  </si>
  <si>
    <t>ანგარიშგების პერიოდი: 2020 წლის 3 თვე</t>
  </si>
  <si>
    <t>საანგარიშო პერიოდი: 2020 წლის 3 თვე</t>
  </si>
  <si>
    <t>მცურავი სატრანსპორტო საშუალებების დაზღვევა (კორპუსის დაზღვევა)</t>
  </si>
</sst>
</file>

<file path=xl/styles.xml><?xml version="1.0" encoding="utf-8"?>
<styleSheet xmlns="http://schemas.openxmlformats.org/spreadsheetml/2006/main">
  <numFmts count="6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_-* #,##0.00\ _L_a_r_i_-;\-* #,##0.00\ _L_a_r_i_-;_-* &quot;-&quot;??\ _L_a_r_i_-;_-@_-"/>
    <numFmt numFmtId="167" formatCode="0.0%"/>
    <numFmt numFmtId="168" formatCode="&quot;$&quot;#,##0.0000_);\(&quot;$&quot;#,##0.0000\)"/>
    <numFmt numFmtId="169" formatCode="#,##0_)_%;\(#,##0\)_%;"/>
    <numFmt numFmtId="170" formatCode="_._.* #,##0.0_)_%;_._.* \(#,##0.0\)_%"/>
    <numFmt numFmtId="171" formatCode="#,##0.0_)_%;\(#,##0.0\)_%;\ \ .0_)_%"/>
    <numFmt numFmtId="172" formatCode="_._.* #,##0.00_)_%;_._.* \(#,##0.00\)_%"/>
    <numFmt numFmtId="173" formatCode="#,##0.00_)_%;\(#,##0.00\)_%;\ \ .00_)_%"/>
    <numFmt numFmtId="174" formatCode="_._.* #,##0.000_)_%;_._.* \(#,##0.000\)_%"/>
    <numFmt numFmtId="175" formatCode="#,##0.000_)_%;\(#,##0.000\)_%;\ \ .000_)_%"/>
    <numFmt numFmtId="176" formatCode="_-* #,##0.00\ _л_в_-;\-* #,##0.00\ _л_в_-;_-* &quot;-&quot;??\ _л_в_-;_-@_-"/>
    <numFmt numFmtId="177" formatCode="#,##0.00000"/>
    <numFmt numFmtId="178" formatCode="000"/>
    <numFmt numFmtId="179" formatCode="_._.* \(#,##0\)_%;_._.* #,##0_)_%;_._.* 0_)_%;_._.@_)_%"/>
    <numFmt numFmtId="180" formatCode="_._.&quot;$&quot;* \(#,##0\)_%;_._.&quot;$&quot;* #,##0_)_%;_._.&quot;$&quot;* 0_)_%;_._.@_)_%"/>
    <numFmt numFmtId="181" formatCode="* \(#,##0\);* #,##0_);&quot;-&quot;??_);@"/>
    <numFmt numFmtId="182" formatCode="&quot;$&quot;* #,##0_)_%;&quot;$&quot;* \(#,##0\)_%;&quot;$&quot;* &quot;-&quot;??_)_%;@_)_%"/>
    <numFmt numFmtId="183" formatCode="_._.&quot;$&quot;* #,##0.0_)_%;_._.&quot;$&quot;* \(#,##0.0\)_%"/>
    <numFmt numFmtId="184" formatCode="&quot;$&quot;* #,##0.0_)_%;&quot;$&quot;* \(#,##0.0\)_%;&quot;$&quot;* \ .0_)_%"/>
    <numFmt numFmtId="185" formatCode="_._.&quot;$&quot;* #,##0.00_)_%;_._.&quot;$&quot;* \(#,##0.00\)_%"/>
    <numFmt numFmtId="186" formatCode="&quot;$&quot;* #,##0.00_)_%;&quot;$&quot;* \(#,##0.00\)_%;&quot;$&quot;* \ .00_)_%"/>
    <numFmt numFmtId="187" formatCode="_._.&quot;$&quot;* #,##0.000_)_%;_._.&quot;$&quot;* \(#,##0.000\)_%"/>
    <numFmt numFmtId="188" formatCode="&quot;$&quot;* #,##0.000_)_%;&quot;$&quot;* \(#,##0.000\)_%;&quot;$&quot;* \ .000_)_%"/>
    <numFmt numFmtId="189" formatCode="mmmm\ d\,\ yyyy"/>
    <numFmt numFmtId="190" formatCode="* #,##0_);* \(#,##0\);&quot;-&quot;??_);@"/>
    <numFmt numFmtId="191" formatCode="_-* #,##0.00\ _z_ł_-;\-* #,##0.00\ _z_ł_-;_-* &quot;-&quot;??\ _z_ł_-;_-@_-"/>
    <numFmt numFmtId="192" formatCode="_-* #,##0.00\ [$€-1]_-;\-* #,##0.00\ [$€-1]_-;_-* &quot;-&quot;??\ [$€-1]_-"/>
    <numFmt numFmtId="193" formatCode="0.000000"/>
    <numFmt numFmtId="194" formatCode="0.0;\(0.0\)"/>
    <numFmt numFmtId="195" formatCode="#,##0.0_);\(#,##0.0\)"/>
    <numFmt numFmtId="196" formatCode="0.00\ %"/>
    <numFmt numFmtId="197" formatCode="_(&quot;MT&quot;* #,##0.00_);\(&quot;MT&quot;* #,##0.00\)"/>
    <numFmt numFmtId="198" formatCode="General_)"/>
    <numFmt numFmtId="199" formatCode="###0;[Red]\(###0\)"/>
    <numFmt numFmtId="200" formatCode="0.00_)"/>
    <numFmt numFmtId="201" formatCode="0_)"/>
    <numFmt numFmtId="202" formatCode="_(* #,##0_);\(* #,##0\)"/>
    <numFmt numFmtId="203" formatCode="0_)%;\(0\)%"/>
    <numFmt numFmtId="204" formatCode="_._._(* 0_)%;_._.* \(0\)%"/>
    <numFmt numFmtId="205" formatCode="_(0_)%;\(0\)%"/>
    <numFmt numFmtId="206" formatCode="0%_);\(0%\)"/>
    <numFmt numFmtId="207" formatCode="_(0.0_)%;\(0.0\)%"/>
    <numFmt numFmtId="208" formatCode="_._._(* 0.0_)%;_._.* \(0.0\)%"/>
    <numFmt numFmtId="209" formatCode="_(0.00_)%;\(0.00\)%"/>
    <numFmt numFmtId="210" formatCode="_._._(* 0.00_)%;_._.* \(0.00\)%"/>
    <numFmt numFmtId="211" formatCode="_(0.000_)%;\(0.000\)%"/>
    <numFmt numFmtId="212" formatCode="_._._(* 0.000_)%;_._.* \(0.000\)%"/>
    <numFmt numFmtId="213" formatCode="mm/dd/yy"/>
    <numFmt numFmtId="214" formatCode="#,##0;\(#,##0\)"/>
    <numFmt numFmtId="215" formatCode="_-* #,##0&quot;р.&quot;_-;\-* #,##0&quot;р.&quot;_-;_-* &quot;-&quot;&quot;р.&quot;_-;_-@_-"/>
    <numFmt numFmtId="216" formatCode="_-* #,##0.00&quot;р.&quot;_-;\-* #,##0.00&quot;р.&quot;_-;_-* &quot;-&quot;??&quot;р.&quot;_-;_-@_-"/>
    <numFmt numFmtId="217" formatCode="_-* #,##0\ _р_._-;\-* #,##0\ _р_._-;_-* &quot;-&quot;\ _р_._-;_-@_-"/>
    <numFmt numFmtId="218" formatCode="_-* #,##0.00\ _р_._-;\-* #,##0.00\ _р_._-;_-* &quot;-&quot;??\ _р_._-;_-@_-"/>
    <numFmt numFmtId="219" formatCode="_-* #,##0_р_._-;\-* #,##0_р_._-;_-* &quot;-&quot;_р_._-;_-@_-"/>
    <numFmt numFmtId="220" formatCode="_-* #,##0.00_р_._-;\-* #,##0.00_р_._-;_-* &quot;-&quot;??_р_._-;_-@_-"/>
    <numFmt numFmtId="221" formatCode="_-* #,##0.00\ _К_р_б_._-;\-* #,##0.00\ _К_р_б_._-;_-* &quot;-&quot;??\ _К_р_б_._-;_-@_-"/>
  </numFmts>
  <fonts count="104">
    <font>
      <sz val="10"/>
      <name val="Arial"/>
      <family val="0"/>
    </font>
    <font>
      <sz val="11"/>
      <color indexed="8"/>
      <name val="Calibri"/>
      <family val="2"/>
    </font>
    <font>
      <sz val="10"/>
      <name val="Sylfaen"/>
      <family val="1"/>
    </font>
    <font>
      <b/>
      <sz val="10"/>
      <name val="Sylfaen"/>
      <family val="1"/>
    </font>
    <font>
      <b/>
      <sz val="10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8"/>
      <name val="Times New Roman"/>
      <family val="1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name val="Arial"/>
      <family val="2"/>
    </font>
    <font>
      <b/>
      <sz val="11"/>
      <color indexed="9"/>
      <name val="Calibri"/>
      <family val="2"/>
    </font>
    <font>
      <b/>
      <sz val="8"/>
      <name val="Arial"/>
      <family val="2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b/>
      <sz val="10"/>
      <color indexed="8"/>
      <name val="Helv"/>
      <family val="0"/>
    </font>
    <font>
      <b/>
      <sz val="16"/>
      <name val="Times New Roman"/>
      <family val="1"/>
    </font>
    <font>
      <sz val="10"/>
      <name val="MS Serif"/>
      <family val="1"/>
    </font>
    <font>
      <sz val="10"/>
      <name val="Courier"/>
      <family val="3"/>
    </font>
    <font>
      <sz val="11"/>
      <color indexed="12"/>
      <name val="Times New Roman"/>
      <family val="1"/>
    </font>
    <font>
      <sz val="10"/>
      <name val="Times New Roman"/>
      <family val="1"/>
    </font>
    <font>
      <sz val="10"/>
      <name val="David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0"/>
      <color indexed="16"/>
      <name val="MS Serif"/>
      <family val="1"/>
    </font>
    <font>
      <sz val="10"/>
      <name val="Book Antiqua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CE"/>
      <family val="0"/>
    </font>
    <font>
      <sz val="11"/>
      <color indexed="62"/>
      <name val="Calibri"/>
      <family val="2"/>
    </font>
    <font>
      <sz val="12"/>
      <name val="Helv"/>
      <family val="0"/>
    </font>
    <font>
      <sz val="10"/>
      <color indexed="8"/>
      <name val="Helv"/>
      <family val="0"/>
    </font>
    <font>
      <sz val="11"/>
      <color indexed="52"/>
      <name val="Calibri"/>
      <family val="2"/>
    </font>
    <font>
      <sz val="12"/>
      <color indexed="9"/>
      <name val="Helv"/>
      <family val="0"/>
    </font>
    <font>
      <sz val="10"/>
      <name val="Geneva"/>
      <family val="2"/>
    </font>
    <font>
      <sz val="11"/>
      <color indexed="60"/>
      <name val="Calibri"/>
      <family val="2"/>
    </font>
    <font>
      <b/>
      <i/>
      <sz val="16"/>
      <name val="Helv"/>
      <family val="0"/>
    </font>
    <font>
      <sz val="12"/>
      <name val="Arial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sz val="10"/>
      <name val="Tms Rmn"/>
      <family val="2"/>
    </font>
    <font>
      <b/>
      <sz val="10"/>
      <name val="MS Sans Serif"/>
      <family val="2"/>
    </font>
    <font>
      <b/>
      <sz val="12"/>
      <color indexed="8"/>
      <name val="Helv"/>
      <family val="0"/>
    </font>
    <font>
      <b/>
      <sz val="14"/>
      <color indexed="8"/>
      <name val="Helv"/>
      <family val="0"/>
    </font>
    <font>
      <sz val="8"/>
      <name val="Helv"/>
      <family val="0"/>
    </font>
    <font>
      <b/>
      <sz val="18"/>
      <color indexed="62"/>
      <name val="Cambria"/>
      <family val="2"/>
    </font>
    <font>
      <u val="single"/>
      <sz val="10"/>
      <color indexed="36"/>
      <name val="Arial CE"/>
      <family val="0"/>
    </font>
    <font>
      <sz val="10"/>
      <name val="Helv"/>
      <family val="0"/>
    </font>
    <font>
      <b/>
      <sz val="8"/>
      <color indexed="8"/>
      <name val="Helv"/>
      <family val="0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UkrainianAntiqua"/>
      <family val="0"/>
    </font>
    <font>
      <sz val="10"/>
      <color indexed="17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Times New Roman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9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sz val="9"/>
      <name val="Sylfaen"/>
      <family val="1"/>
    </font>
    <font>
      <sz val="11"/>
      <name val="Sylfaen"/>
      <family val="1"/>
    </font>
    <font>
      <b/>
      <sz val="9"/>
      <name val="Sylfaen"/>
      <family val="1"/>
    </font>
    <font>
      <b/>
      <sz val="11"/>
      <name val="Sylfaen"/>
      <family val="1"/>
    </font>
    <font>
      <b/>
      <sz val="12"/>
      <name val="Sylfaen"/>
      <family val="1"/>
    </font>
    <font>
      <i/>
      <sz val="9"/>
      <name val="Sylfaen"/>
      <family val="1"/>
    </font>
    <font>
      <b/>
      <i/>
      <sz val="10"/>
      <name val="Sylfaen"/>
      <family val="1"/>
    </font>
    <font>
      <b/>
      <sz val="8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8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23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 style="thin"/>
      <bottom style="double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/>
      <bottom style="double">
        <color indexed="10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/>
      <bottom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thin"/>
      <top style="medium"/>
      <bottom style="medium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medium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medium"/>
      <right style="hair"/>
      <top style="medium"/>
      <bottom style="medium"/>
    </border>
    <border>
      <left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medium"/>
      <bottom style="hair"/>
    </border>
    <border>
      <left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/>
      <right style="hair"/>
      <top style="hair"/>
      <bottom style="medium"/>
    </border>
    <border>
      <left/>
      <right style="hair"/>
      <top/>
      <bottom style="medium"/>
    </border>
    <border>
      <left style="hair"/>
      <right style="medium"/>
      <top style="hair"/>
      <bottom style="medium"/>
    </border>
    <border>
      <left style="hair"/>
      <right style="hair"/>
      <top style="hair"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 style="thin"/>
      <top style="medium"/>
      <bottom style="thin"/>
    </border>
  </borders>
  <cellStyleXfs count="79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86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86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86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86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6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86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3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86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6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86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86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6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6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24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25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8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8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87" fillId="29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8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8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8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27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7" fillId="31" borderId="0" applyNumberFormat="0" applyBorder="0" applyAlignment="0" applyProtection="0"/>
    <xf numFmtId="0" fontId="7" fillId="33" borderId="0" applyNumberFormat="0" applyBorder="0" applyAlignment="0" applyProtection="0"/>
    <xf numFmtId="0" fontId="7" fillId="35" borderId="0" applyNumberFormat="0" applyBorder="0" applyAlignment="0" applyProtection="0"/>
    <xf numFmtId="0" fontId="8" fillId="11" borderId="0" applyNumberFormat="0" applyBorder="0" applyAlignment="0" applyProtection="0"/>
    <xf numFmtId="0" fontId="8" fillId="36" borderId="0" applyNumberFormat="0" applyBorder="0" applyAlignment="0" applyProtection="0"/>
    <xf numFmtId="0" fontId="8" fillId="24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7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87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" fillId="44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87" fillId="46" borderId="0" applyNumberFormat="0" applyBorder="0" applyAlignment="0" applyProtection="0"/>
    <xf numFmtId="0" fontId="1" fillId="42" borderId="0" applyNumberFormat="0" applyBorder="0" applyAlignment="0" applyProtection="0"/>
    <xf numFmtId="0" fontId="1" fillId="47" borderId="0" applyNumberFormat="0" applyBorder="0" applyAlignment="0" applyProtection="0"/>
    <xf numFmtId="0" fontId="7" fillId="43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87" fillId="49" borderId="0" applyNumberFormat="0" applyBorder="0" applyAlignment="0" applyProtection="0"/>
    <xf numFmtId="0" fontId="1" fillId="38" borderId="0" applyNumberFormat="0" applyBorder="0" applyAlignment="0" applyProtection="0"/>
    <xf numFmtId="0" fontId="1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87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87" fillId="52" borderId="0" applyNumberFormat="0" applyBorder="0" applyAlignment="0" applyProtection="0"/>
    <xf numFmtId="0" fontId="1" fillId="42" borderId="0" applyNumberFormat="0" applyBorder="0" applyAlignment="0" applyProtection="0"/>
    <xf numFmtId="0" fontId="1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9" fillId="0" borderId="0">
      <alignment horizontal="center" wrapText="1"/>
      <protection locked="0"/>
    </xf>
    <xf numFmtId="0" fontId="88" fillId="5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0" fontId="89" fillId="55" borderId="1" applyNumberFormat="0" applyAlignment="0" applyProtection="0"/>
    <xf numFmtId="0" fontId="11" fillId="56" borderId="2" applyNumberFormat="0" applyAlignment="0" applyProtection="0"/>
    <xf numFmtId="0" fontId="11" fillId="56" borderId="2" applyNumberFormat="0" applyAlignment="0" applyProtection="0"/>
    <xf numFmtId="0" fontId="12" fillId="0" borderId="0" applyFill="0" applyBorder="0" applyProtection="0">
      <alignment horizontal="center"/>
    </xf>
    <xf numFmtId="0" fontId="90" fillId="57" borderId="3" applyNumberFormat="0" applyAlignment="0" applyProtection="0"/>
    <xf numFmtId="0" fontId="13" fillId="58" borderId="4" applyNumberFormat="0" applyAlignment="0" applyProtection="0"/>
    <xf numFmtId="0" fontId="13" fillId="58" borderId="4" applyNumberFormat="0" applyAlignment="0" applyProtection="0"/>
    <xf numFmtId="0" fontId="14" fillId="0" borderId="5">
      <alignment horizontal="center"/>
      <protection/>
    </xf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15" fillId="0" borderId="0" applyFont="0" applyFill="0" applyBorder="0" applyAlignment="0" applyProtection="0"/>
    <xf numFmtId="171" fontId="5" fillId="0" borderId="0" applyFont="0" applyFill="0" applyBorder="0" applyAlignment="0" applyProtection="0"/>
    <xf numFmtId="172" fontId="16" fillId="0" borderId="0" applyFont="0" applyFill="0" applyBorder="0" applyAlignment="0" applyProtection="0"/>
    <xf numFmtId="173" fontId="5" fillId="0" borderId="0" applyFont="0" applyFill="0" applyBorder="0" applyAlignment="0" applyProtection="0"/>
    <xf numFmtId="174" fontId="16" fillId="0" borderId="0" applyFont="0" applyFill="0" applyBorder="0" applyAlignment="0" applyProtection="0"/>
    <xf numFmtId="175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68" fontId="17" fillId="0" borderId="0" applyFont="0" applyFill="0" applyBorder="0" applyAlignment="0" applyProtection="0"/>
    <xf numFmtId="43" fontId="86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43" fontId="86" fillId="0" borderId="0" applyFont="0" applyFill="0" applyBorder="0" applyAlignment="0" applyProtection="0"/>
    <xf numFmtId="164" fontId="86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86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86" fillId="0" borderId="0" applyFont="0" applyFill="0" applyBorder="0" applyAlignment="0" applyProtection="0"/>
    <xf numFmtId="164" fontId="86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86" fillId="0" borderId="0" applyFont="0" applyFill="0" applyBorder="0" applyAlignment="0" applyProtection="0"/>
    <xf numFmtId="172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8" fontId="19" fillId="25" borderId="0">
      <alignment horizontal="left"/>
      <protection/>
    </xf>
    <xf numFmtId="0" fontId="20" fillId="0" borderId="0" applyNumberFormat="0" applyFill="0" applyBorder="0" applyAlignment="0" applyProtection="0"/>
    <xf numFmtId="0" fontId="21" fillId="0" borderId="0" applyNumberFormat="0" applyAlignment="0">
      <protection/>
    </xf>
    <xf numFmtId="0" fontId="22" fillId="0" borderId="0" applyNumberFormat="0" applyAlignment="0">
      <protection/>
    </xf>
    <xf numFmtId="179" fontId="23" fillId="0" borderId="0" applyFill="0" applyBorder="0" applyProtection="0">
      <alignment/>
    </xf>
    <xf numFmtId="180" fontId="15" fillId="0" borderId="0" applyFont="0" applyFill="0" applyBorder="0" applyAlignment="0" applyProtection="0"/>
    <xf numFmtId="181" fontId="24" fillId="0" borderId="0" applyFill="0" applyBorder="0" applyProtection="0">
      <alignment/>
    </xf>
    <xf numFmtId="181" fontId="24" fillId="0" borderId="6" applyFill="0" applyProtection="0">
      <alignment/>
    </xf>
    <xf numFmtId="181" fontId="24" fillId="0" borderId="7" applyFill="0" applyProtection="0">
      <alignment/>
    </xf>
    <xf numFmtId="181" fontId="24" fillId="0" borderId="0" applyFill="0" applyBorder="0" applyProtection="0">
      <alignment/>
    </xf>
    <xf numFmtId="4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183" fontId="16" fillId="0" borderId="0" applyFont="0" applyFill="0" applyBorder="0" applyAlignment="0" applyProtection="0"/>
    <xf numFmtId="184" fontId="5" fillId="0" borderId="0" applyFont="0" applyFill="0" applyBorder="0" applyAlignment="0" applyProtection="0"/>
    <xf numFmtId="185" fontId="16" fillId="0" borderId="0" applyFont="0" applyFill="0" applyBorder="0" applyAlignment="0" applyProtection="0"/>
    <xf numFmtId="186" fontId="5" fillId="0" borderId="0" applyFont="0" applyFill="0" applyBorder="0" applyAlignment="0" applyProtection="0"/>
    <xf numFmtId="187" fontId="16" fillId="0" borderId="0" applyFont="0" applyFill="0" applyBorder="0" applyAlignment="0" applyProtection="0"/>
    <xf numFmtId="188" fontId="5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24" fillId="0" borderId="0" applyFill="0" applyBorder="0" applyProtection="0">
      <alignment/>
    </xf>
    <xf numFmtId="190" fontId="24" fillId="0" borderId="6" applyFill="0" applyProtection="0">
      <alignment/>
    </xf>
    <xf numFmtId="190" fontId="24" fillId="0" borderId="7" applyFill="0" applyProtection="0">
      <alignment/>
    </xf>
    <xf numFmtId="190" fontId="24" fillId="0" borderId="0" applyFill="0" applyBorder="0" applyProtection="0">
      <alignment/>
    </xf>
    <xf numFmtId="191" fontId="26" fillId="0" borderId="0" applyFont="0" applyFill="0" applyBorder="0" applyAlignment="0" applyProtection="0"/>
    <xf numFmtId="0" fontId="27" fillId="59" borderId="0" applyNumberFormat="0" applyBorder="0" applyAlignment="0" applyProtection="0"/>
    <xf numFmtId="0" fontId="27" fillId="60" borderId="0" applyNumberFormat="0" applyBorder="0" applyAlignment="0" applyProtection="0"/>
    <xf numFmtId="0" fontId="27" fillId="61" borderId="0" applyNumberFormat="0" applyBorder="0" applyAlignment="0" applyProtection="0"/>
    <xf numFmtId="0" fontId="28" fillId="0" borderId="0" applyNumberFormat="0" applyAlignment="0">
      <protection/>
    </xf>
    <xf numFmtId="192" fontId="29" fillId="0" borderId="0" applyFont="0" applyFill="0" applyBorder="0" applyAlignment="0" applyProtection="0"/>
    <xf numFmtId="193" fontId="24" fillId="0" borderId="5" applyFill="0" applyBorder="0">
      <alignment horizontal="center" vertical="center"/>
      <protection/>
    </xf>
    <xf numFmtId="0" fontId="9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92" fillId="62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38" fontId="32" fillId="56" borderId="0" applyNumberFormat="0" applyBorder="0" applyAlignment="0" applyProtection="0"/>
    <xf numFmtId="0" fontId="33" fillId="0" borderId="8" applyNumberFormat="0" applyAlignment="0" applyProtection="0"/>
    <xf numFmtId="0" fontId="33" fillId="0" borderId="9">
      <alignment horizontal="left" vertical="center"/>
      <protection/>
    </xf>
    <xf numFmtId="14" fontId="4" fillId="11" borderId="10">
      <alignment horizontal="center" vertical="center" wrapText="1"/>
      <protection/>
    </xf>
    <xf numFmtId="0" fontId="93" fillId="0" borderId="11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94" fillId="0" borderId="13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95" fillId="0" borderId="15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9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 applyFill="0" applyAlignment="0" applyProtection="0"/>
    <xf numFmtId="0" fontId="12" fillId="0" borderId="17" applyFill="0" applyAlignment="0" applyProtection="0"/>
    <xf numFmtId="0" fontId="37" fillId="0" borderId="0" applyNumberFormat="0" applyFill="0" applyBorder="0" applyAlignment="0" applyProtection="0"/>
    <xf numFmtId="194" fontId="15" fillId="0" borderId="0" applyFill="0" applyBorder="0">
      <alignment horizontal="center" vertical="center"/>
      <protection/>
    </xf>
    <xf numFmtId="0" fontId="96" fillId="63" borderId="1" applyNumberFormat="0" applyAlignment="0" applyProtection="0"/>
    <xf numFmtId="10" fontId="32" fillId="16" borderId="18" applyNumberFormat="0" applyBorder="0" applyAlignment="0" applyProtection="0"/>
    <xf numFmtId="0" fontId="38" fillId="13" borderId="2" applyNumberFormat="0" applyAlignment="0" applyProtection="0"/>
    <xf numFmtId="0" fontId="38" fillId="13" borderId="2" applyNumberFormat="0" applyAlignment="0" applyProtection="0"/>
    <xf numFmtId="195" fontId="39" fillId="64" borderId="0">
      <alignment/>
      <protection/>
    </xf>
    <xf numFmtId="196" fontId="40" fillId="0" borderId="19">
      <alignment horizontal="center"/>
      <protection/>
    </xf>
    <xf numFmtId="0" fontId="97" fillId="0" borderId="20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195" fontId="42" fillId="65" borderId="0">
      <alignment/>
      <protection/>
    </xf>
    <xf numFmtId="14" fontId="40" fillId="0" borderId="19">
      <alignment horizontal="center"/>
      <protection/>
    </xf>
    <xf numFmtId="197" fontId="40" fillId="0" borderId="19">
      <alignment/>
      <protection/>
    </xf>
    <xf numFmtId="198" fontId="43" fillId="0" borderId="0" applyFont="0" applyFill="0" applyBorder="0" applyAlignment="0" applyProtection="0"/>
    <xf numFmtId="199" fontId="43" fillId="0" borderId="0" applyFont="0" applyFill="0" applyBorder="0" applyAlignment="0" applyProtection="0"/>
    <xf numFmtId="200" fontId="43" fillId="0" borderId="0" applyFont="0" applyFill="0" applyBorder="0" applyAlignment="0" applyProtection="0"/>
    <xf numFmtId="201" fontId="43" fillId="0" borderId="0" applyFont="0" applyFill="0" applyBorder="0" applyAlignment="0" applyProtection="0"/>
    <xf numFmtId="0" fontId="98" fillId="66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6" fillId="0" borderId="0">
      <alignment/>
      <protection/>
    </xf>
    <xf numFmtId="0" fontId="26" fillId="0" borderId="0">
      <alignment/>
      <protection/>
    </xf>
    <xf numFmtId="200" fontId="45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86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 applyNumberFormat="0" applyFont="0" applyFill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17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4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46" fillId="0" borderId="0">
      <alignment/>
      <protection/>
    </xf>
    <xf numFmtId="0" fontId="8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26" fillId="0" borderId="0">
      <alignment/>
      <protection/>
    </xf>
    <xf numFmtId="0" fontId="0" fillId="67" borderId="22" applyNumberFormat="0" applyFont="0" applyAlignment="0" applyProtection="0"/>
    <xf numFmtId="0" fontId="17" fillId="16" borderId="23" applyNumberFormat="0" applyFont="0" applyAlignment="0" applyProtection="0"/>
    <xf numFmtId="0" fontId="1" fillId="67" borderId="22" applyNumberFormat="0" applyFont="0" applyAlignment="0" applyProtection="0"/>
    <xf numFmtId="0" fontId="17" fillId="16" borderId="23" applyNumberFormat="0" applyFont="0" applyAlignment="0" applyProtection="0"/>
    <xf numFmtId="202" fontId="19" fillId="0" borderId="19">
      <alignment/>
      <protection/>
    </xf>
    <xf numFmtId="202" fontId="40" fillId="0" borderId="19">
      <alignment/>
      <protection/>
    </xf>
    <xf numFmtId="0" fontId="99" fillId="55" borderId="24" applyNumberFormat="0" applyAlignment="0" applyProtection="0"/>
    <xf numFmtId="0" fontId="48" fillId="56" borderId="25" applyNumberFormat="0" applyAlignment="0" applyProtection="0"/>
    <xf numFmtId="0" fontId="100" fillId="55" borderId="24" applyNumberFormat="0" applyAlignment="0" applyProtection="0"/>
    <xf numFmtId="0" fontId="48" fillId="56" borderId="25" applyNumberFormat="0" applyAlignment="0" applyProtection="0"/>
    <xf numFmtId="14" fontId="9" fillId="0" borderId="0">
      <alignment horizontal="center" wrapText="1"/>
      <protection locked="0"/>
    </xf>
    <xf numFmtId="9" fontId="0" fillId="0" borderId="0" applyFont="0" applyFill="0" applyBorder="0" applyAlignment="0" applyProtection="0"/>
    <xf numFmtId="203" fontId="12" fillId="0" borderId="0" applyFont="0" applyFill="0" applyBorder="0" applyAlignment="0" applyProtection="0"/>
    <xf numFmtId="204" fontId="15" fillId="0" borderId="0" applyFont="0" applyFill="0" applyBorder="0" applyAlignment="0" applyProtection="0"/>
    <xf numFmtId="205" fontId="16" fillId="0" borderId="0" applyFont="0" applyFill="0" applyBorder="0" applyAlignment="0" applyProtection="0"/>
    <xf numFmtId="206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207" fontId="16" fillId="0" borderId="0" applyFont="0" applyFill="0" applyBorder="0" applyAlignment="0" applyProtection="0"/>
    <xf numFmtId="208" fontId="15" fillId="0" borderId="0" applyFont="0" applyFill="0" applyBorder="0" applyAlignment="0" applyProtection="0"/>
    <xf numFmtId="209" fontId="16" fillId="0" borderId="0" applyFont="0" applyFill="0" applyBorder="0" applyAlignment="0" applyProtection="0"/>
    <xf numFmtId="210" fontId="15" fillId="0" borderId="0" applyFont="0" applyFill="0" applyBorder="0" applyAlignment="0" applyProtection="0"/>
    <xf numFmtId="211" fontId="16" fillId="0" borderId="0" applyFont="0" applyFill="0" applyBorder="0" applyAlignment="0" applyProtection="0"/>
    <xf numFmtId="212" fontId="1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9" fillId="0" borderId="26" applyNumberFormat="0" applyBorder="0">
      <alignment/>
      <protection/>
    </xf>
    <xf numFmtId="5" fontId="50" fillId="0" borderId="0">
      <alignment/>
      <protection/>
    </xf>
    <xf numFmtId="0" fontId="49" fillId="0" borderId="0" applyNumberFormat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0" fontId="51" fillId="0" borderId="10">
      <alignment horizontal="center"/>
      <protection/>
    </xf>
    <xf numFmtId="0" fontId="19" fillId="0" borderId="0">
      <alignment/>
      <protection/>
    </xf>
    <xf numFmtId="0" fontId="52" fillId="0" borderId="0">
      <alignment/>
      <protection/>
    </xf>
    <xf numFmtId="0" fontId="53" fillId="0" borderId="0">
      <alignment/>
      <protection/>
    </xf>
    <xf numFmtId="0" fontId="40" fillId="0" borderId="0">
      <alignment/>
      <protection/>
    </xf>
    <xf numFmtId="213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>
      <alignment/>
      <protection/>
    </xf>
    <xf numFmtId="40" fontId="58" fillId="0" borderId="0" applyBorder="0">
      <alignment horizontal="right"/>
      <protection/>
    </xf>
    <xf numFmtId="214" fontId="46" fillId="0" borderId="0" applyFill="0" applyBorder="0">
      <alignment horizontal="right"/>
      <protection/>
    </xf>
    <xf numFmtId="0" fontId="59" fillId="0" borderId="0">
      <alignment horizontal="center" vertical="top"/>
      <protection/>
    </xf>
    <xf numFmtId="0" fontId="10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02" fillId="0" borderId="27" applyNumberFormat="0" applyFill="0" applyAlignment="0" applyProtection="0"/>
    <xf numFmtId="0" fontId="27" fillId="0" borderId="28" applyNumberFormat="0" applyFill="0" applyAlignment="0" applyProtection="0"/>
    <xf numFmtId="0" fontId="27" fillId="0" borderId="28" applyNumberFormat="0" applyFill="0" applyAlignment="0" applyProtection="0"/>
    <xf numFmtId="0" fontId="10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7" fillId="40" borderId="0" applyNumberFormat="0" applyBorder="0" applyAlignment="0" applyProtection="0"/>
    <xf numFmtId="0" fontId="7" fillId="45" borderId="0" applyNumberFormat="0" applyBorder="0" applyAlignment="0" applyProtection="0"/>
    <xf numFmtId="0" fontId="7" fillId="48" borderId="0" applyNumberFormat="0" applyBorder="0" applyAlignment="0" applyProtection="0"/>
    <xf numFmtId="0" fontId="7" fillId="31" borderId="0" applyNumberFormat="0" applyBorder="0" applyAlignment="0" applyProtection="0"/>
    <xf numFmtId="0" fontId="7" fillId="33" borderId="0" applyNumberFormat="0" applyBorder="0" applyAlignment="0" applyProtection="0"/>
    <xf numFmtId="0" fontId="7" fillId="36" borderId="0" applyNumberFormat="0" applyBorder="0" applyAlignment="0" applyProtection="0"/>
    <xf numFmtId="0" fontId="38" fillId="13" borderId="2" applyNumberFormat="0" applyAlignment="0" applyProtection="0"/>
    <xf numFmtId="0" fontId="48" fillId="56" borderId="25" applyNumberFormat="0" applyAlignment="0" applyProtection="0"/>
    <xf numFmtId="0" fontId="11" fillId="56" borderId="2" applyNumberFormat="0" applyAlignment="0" applyProtection="0"/>
    <xf numFmtId="0" fontId="62" fillId="0" borderId="0" applyNumberFormat="0" applyFill="0" applyBorder="0" applyAlignment="0" applyProtection="0"/>
    <xf numFmtId="215" fontId="17" fillId="0" borderId="0" applyFont="0" applyFill="0" applyBorder="0" applyAlignment="0" applyProtection="0"/>
    <xf numFmtId="216" fontId="17" fillId="0" borderId="0" applyFont="0" applyFill="0" applyBorder="0" applyAlignment="0" applyProtection="0"/>
    <xf numFmtId="0" fontId="34" fillId="0" borderId="12" applyNumberFormat="0" applyFill="0" applyAlignment="0" applyProtection="0"/>
    <xf numFmtId="0" fontId="35" fillId="0" borderId="14" applyNumberFormat="0" applyFill="0" applyAlignment="0" applyProtection="0"/>
    <xf numFmtId="0" fontId="36" fillId="0" borderId="16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27" fillId="0" borderId="28" applyNumberFormat="0" applyFill="0" applyAlignment="0" applyProtection="0"/>
    <xf numFmtId="0" fontId="13" fillId="58" borderId="4" applyNumberFormat="0" applyAlignment="0" applyProtection="0"/>
    <xf numFmtId="0" fontId="60" fillId="0" borderId="0" applyNumberFormat="0" applyFill="0" applyBorder="0" applyAlignment="0" applyProtection="0"/>
    <xf numFmtId="0" fontId="44" fillId="25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63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30" fillId="0" borderId="0" applyNumberFormat="0" applyFill="0" applyBorder="0" applyAlignment="0" applyProtection="0"/>
    <xf numFmtId="0" fontId="17" fillId="16" borderId="23" applyNumberFormat="0" applyFont="0" applyAlignment="0" applyProtection="0"/>
    <xf numFmtId="0" fontId="41" fillId="0" borderId="21" applyNumberFormat="0" applyFill="0" applyAlignment="0" applyProtection="0"/>
    <xf numFmtId="0" fontId="57" fillId="0" borderId="0">
      <alignment/>
      <protection/>
    </xf>
    <xf numFmtId="0" fontId="61" fillId="0" borderId="0" applyNumberFormat="0" applyFill="0" applyBorder="0" applyAlignment="0" applyProtection="0"/>
    <xf numFmtId="217" fontId="17" fillId="0" borderId="0" applyFont="0" applyFill="0" applyBorder="0" applyAlignment="0" applyProtection="0"/>
    <xf numFmtId="218" fontId="17" fillId="0" borderId="0" applyFont="0" applyFill="0" applyBorder="0" applyAlignment="0" applyProtection="0"/>
    <xf numFmtId="219" fontId="17" fillId="0" borderId="0" applyFont="0" applyFill="0" applyBorder="0" applyAlignment="0" applyProtection="0"/>
    <xf numFmtId="220" fontId="17" fillId="0" borderId="0" applyFont="0" applyFill="0" applyBorder="0" applyAlignment="0" applyProtection="0"/>
    <xf numFmtId="221" fontId="64" fillId="0" borderId="0" applyFont="0" applyFill="0" applyBorder="0" applyAlignment="0" applyProtection="0"/>
    <xf numFmtId="0" fontId="31" fillId="7" borderId="0" applyNumberFormat="0" applyBorder="0" applyAlignment="0" applyProtection="0"/>
    <xf numFmtId="0" fontId="8" fillId="68" borderId="0" applyNumberFormat="0" applyBorder="0" applyAlignment="0" applyProtection="0"/>
    <xf numFmtId="0" fontId="8" fillId="36" borderId="0" applyNumberFormat="0" applyBorder="0" applyAlignment="0" applyProtection="0"/>
    <xf numFmtId="0" fontId="8" fillId="24" borderId="0" applyNumberFormat="0" applyBorder="0" applyAlignment="0" applyProtection="0"/>
    <xf numFmtId="0" fontId="8" fillId="69" borderId="0" applyNumberFormat="0" applyBorder="0" applyAlignment="0" applyProtection="0"/>
    <xf numFmtId="0" fontId="8" fillId="33" borderId="0" applyNumberFormat="0" applyBorder="0" applyAlignment="0" applyProtection="0"/>
    <xf numFmtId="0" fontId="8" fillId="45" borderId="0" applyNumberFormat="0" applyBorder="0" applyAlignment="0" applyProtection="0"/>
    <xf numFmtId="0" fontId="0" fillId="16" borderId="23" applyNumberFormat="0" applyFont="0" applyAlignment="0" applyProtection="0"/>
    <xf numFmtId="0" fontId="59" fillId="70" borderId="2" applyNumberFormat="0" applyAlignment="0" applyProtection="0"/>
    <xf numFmtId="0" fontId="65" fillId="11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9" applyNumberFormat="0" applyFill="0" applyAlignment="0" applyProtection="0"/>
    <xf numFmtId="0" fontId="70" fillId="0" borderId="30" applyNumberFormat="0" applyFill="0" applyAlignment="0" applyProtection="0"/>
    <xf numFmtId="0" fontId="71" fillId="0" borderId="31" applyNumberFormat="0" applyFill="0" applyAlignment="0" applyProtection="0"/>
    <xf numFmtId="0" fontId="71" fillId="0" borderId="0" applyNumberFormat="0" applyFill="0" applyBorder="0" applyAlignment="0" applyProtection="0"/>
    <xf numFmtId="0" fontId="72" fillId="25" borderId="0" applyNumberFormat="0" applyBorder="0" applyAlignment="0" applyProtection="0"/>
    <xf numFmtId="0" fontId="73" fillId="0" borderId="32" applyNumberFormat="0" applyFill="0" applyAlignment="0" applyProtection="0"/>
    <xf numFmtId="0" fontId="74" fillId="70" borderId="25" applyNumberFormat="0" applyAlignment="0" applyProtection="0"/>
    <xf numFmtId="0" fontId="75" fillId="25" borderId="2" applyNumberFormat="0" applyAlignment="0" applyProtection="0"/>
    <xf numFmtId="0" fontId="76" fillId="9" borderId="0" applyNumberFormat="0" applyBorder="0" applyAlignment="0" applyProtection="0"/>
    <xf numFmtId="0" fontId="77" fillId="58" borderId="4" applyNumberFormat="0" applyAlignment="0" applyProtection="0"/>
    <xf numFmtId="0" fontId="66" fillId="0" borderId="33" applyNumberFormat="0" applyFill="0" applyAlignment="0" applyProtection="0"/>
  </cellStyleXfs>
  <cellXfs count="315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/>
    </xf>
    <xf numFmtId="0" fontId="2" fillId="56" borderId="34" xfId="0" applyFont="1" applyFill="1" applyBorder="1" applyAlignment="1">
      <alignment horizontal="center" vertical="center" textRotation="90" wrapText="1"/>
    </xf>
    <xf numFmtId="165" fontId="80" fillId="71" borderId="35" xfId="278" applyNumberFormat="1" applyFont="1" applyFill="1" applyBorder="1" applyAlignment="1">
      <alignment wrapText="1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2" fillId="70" borderId="36" xfId="446" applyFont="1" applyFill="1" applyBorder="1" applyAlignment="1">
      <alignment vertical="center" wrapText="1"/>
      <protection/>
    </xf>
    <xf numFmtId="0" fontId="2" fillId="70" borderId="37" xfId="446" applyFont="1" applyFill="1" applyBorder="1" applyAlignment="1">
      <alignment vertical="center" wrapText="1"/>
      <protection/>
    </xf>
    <xf numFmtId="2" fontId="2" fillId="70" borderId="36" xfId="446" applyNumberFormat="1" applyFont="1" applyFill="1" applyBorder="1" applyAlignment="1">
      <alignment vertical="center" wrapText="1"/>
      <protection/>
    </xf>
    <xf numFmtId="0" fontId="2" fillId="70" borderId="36" xfId="446" applyFont="1" applyFill="1" applyBorder="1" applyAlignment="1">
      <alignment wrapText="1"/>
      <protection/>
    </xf>
    <xf numFmtId="0" fontId="2" fillId="70" borderId="36" xfId="446" applyFont="1" applyFill="1" applyBorder="1" applyAlignment="1">
      <alignment horizontal="left" wrapText="1"/>
      <protection/>
    </xf>
    <xf numFmtId="0" fontId="2" fillId="0" borderId="38" xfId="446" applyFont="1" applyFill="1" applyBorder="1" applyAlignment="1">
      <alignment wrapText="1"/>
      <protection/>
    </xf>
    <xf numFmtId="0" fontId="78" fillId="56" borderId="18" xfId="0" applyFont="1" applyFill="1" applyBorder="1" applyAlignment="1">
      <alignment vertical="center" wrapText="1"/>
    </xf>
    <xf numFmtId="49" fontId="81" fillId="72" borderId="39" xfId="446" applyNumberFormat="1" applyFont="1" applyFill="1" applyBorder="1" applyAlignment="1">
      <alignment horizontal="center" vertical="center"/>
      <protection/>
    </xf>
    <xf numFmtId="165" fontId="78" fillId="73" borderId="40" xfId="278" applyNumberFormat="1" applyFont="1" applyFill="1" applyBorder="1" applyAlignment="1">
      <alignment vertical="center" wrapText="1"/>
    </xf>
    <xf numFmtId="165" fontId="78" fillId="56" borderId="41" xfId="278" applyNumberFormat="1" applyFont="1" applyFill="1" applyBorder="1" applyAlignment="1">
      <alignment horizontal="center"/>
    </xf>
    <xf numFmtId="165" fontId="78" fillId="56" borderId="35" xfId="278" applyNumberFormat="1" applyFont="1" applyFill="1" applyBorder="1" applyAlignment="1">
      <alignment horizontal="center"/>
    </xf>
    <xf numFmtId="49" fontId="79" fillId="0" borderId="42" xfId="446" applyNumberFormat="1" applyFont="1" applyBorder="1" applyAlignment="1">
      <alignment horizontal="right" vertical="center"/>
      <protection/>
    </xf>
    <xf numFmtId="49" fontId="79" fillId="0" borderId="43" xfId="446" applyNumberFormat="1" applyFont="1" applyBorder="1" applyAlignment="1">
      <alignment horizontal="right" vertical="center"/>
      <protection/>
    </xf>
    <xf numFmtId="49" fontId="79" fillId="0" borderId="44" xfId="446" applyNumberFormat="1" applyFont="1" applyBorder="1" applyAlignment="1">
      <alignment horizontal="right" vertical="center"/>
      <protection/>
    </xf>
    <xf numFmtId="49" fontId="79" fillId="0" borderId="44" xfId="446" applyNumberFormat="1" applyFont="1" applyFill="1" applyBorder="1" applyAlignment="1">
      <alignment horizontal="right" vertical="center"/>
      <protection/>
    </xf>
    <xf numFmtId="49" fontId="79" fillId="0" borderId="42" xfId="446" applyNumberFormat="1" applyFont="1" applyFill="1" applyBorder="1" applyAlignment="1">
      <alignment horizontal="right" vertical="center"/>
      <protection/>
    </xf>
    <xf numFmtId="49" fontId="81" fillId="72" borderId="45" xfId="446" applyNumberFormat="1" applyFont="1" applyFill="1" applyBorder="1" applyAlignment="1">
      <alignment horizontal="center" vertical="center"/>
      <protection/>
    </xf>
    <xf numFmtId="165" fontId="78" fillId="73" borderId="46" xfId="278" applyNumberFormat="1" applyFont="1" applyFill="1" applyBorder="1" applyAlignment="1">
      <alignment vertical="center" wrapText="1"/>
    </xf>
    <xf numFmtId="165" fontId="78" fillId="71" borderId="47" xfId="278" applyNumberFormat="1" applyFont="1" applyFill="1" applyBorder="1" applyAlignment="1">
      <alignment/>
    </xf>
    <xf numFmtId="165" fontId="78" fillId="0" borderId="48" xfId="278" applyNumberFormat="1" applyFont="1" applyFill="1" applyBorder="1" applyAlignment="1">
      <alignment vertical="center" wrapText="1"/>
    </xf>
    <xf numFmtId="2" fontId="2" fillId="0" borderId="36" xfId="384" applyNumberFormat="1" applyFont="1" applyBorder="1" applyAlignment="1">
      <alignment vertical="center" wrapText="1"/>
      <protection/>
    </xf>
    <xf numFmtId="2" fontId="2" fillId="0" borderId="38" xfId="384" applyNumberFormat="1" applyFont="1" applyBorder="1" applyAlignment="1">
      <alignment vertical="center" wrapText="1"/>
      <protection/>
    </xf>
    <xf numFmtId="2" fontId="2" fillId="70" borderId="38" xfId="446" applyNumberFormat="1" applyFont="1" applyFill="1" applyBorder="1" applyAlignment="1">
      <alignment vertical="center" wrapText="1"/>
      <protection/>
    </xf>
    <xf numFmtId="0" fontId="2" fillId="70" borderId="38" xfId="446" applyFont="1" applyFill="1" applyBorder="1" applyAlignment="1">
      <alignment vertical="center" wrapText="1"/>
      <protection/>
    </xf>
    <xf numFmtId="165" fontId="80" fillId="71" borderId="46" xfId="278" applyNumberFormat="1" applyFont="1" applyFill="1" applyBorder="1" applyAlignment="1">
      <alignment wrapText="1"/>
    </xf>
    <xf numFmtId="0" fontId="2" fillId="70" borderId="38" xfId="446" applyFont="1" applyFill="1" applyBorder="1" applyAlignment="1">
      <alignment wrapText="1"/>
      <protection/>
    </xf>
    <xf numFmtId="0" fontId="2" fillId="0" borderId="37" xfId="446" applyFont="1" applyFill="1" applyBorder="1" applyAlignment="1">
      <alignment wrapText="1"/>
      <protection/>
    </xf>
    <xf numFmtId="165" fontId="80" fillId="74" borderId="49" xfId="278" applyNumberFormat="1" applyFont="1" applyFill="1" applyBorder="1" applyAlignment="1" applyProtection="1">
      <alignment vertical="center" wrapText="1"/>
      <protection locked="0"/>
    </xf>
    <xf numFmtId="165" fontId="80" fillId="74" borderId="41" xfId="278" applyNumberFormat="1" applyFont="1" applyFill="1" applyBorder="1" applyAlignment="1" applyProtection="1">
      <alignment vertical="center" wrapText="1"/>
      <protection locked="0"/>
    </xf>
    <xf numFmtId="165" fontId="80" fillId="74" borderId="48" xfId="278" applyNumberFormat="1" applyFont="1" applyFill="1" applyBorder="1" applyAlignment="1" applyProtection="1">
      <alignment vertical="center" wrapText="1"/>
      <protection locked="0"/>
    </xf>
    <xf numFmtId="165" fontId="78" fillId="73" borderId="45" xfId="278" applyNumberFormat="1" applyFont="1" applyFill="1" applyBorder="1" applyAlignment="1">
      <alignment vertical="center" wrapText="1"/>
    </xf>
    <xf numFmtId="165" fontId="78" fillId="56" borderId="39" xfId="278" applyNumberFormat="1" applyFont="1" applyFill="1" applyBorder="1" applyAlignment="1">
      <alignment horizontal="center"/>
    </xf>
    <xf numFmtId="165" fontId="78" fillId="0" borderId="18" xfId="278" applyNumberFormat="1" applyFont="1" applyBorder="1" applyAlignment="1" applyProtection="1">
      <alignment vertical="center"/>
      <protection locked="0"/>
    </xf>
    <xf numFmtId="165" fontId="78" fillId="0" borderId="5" xfId="278" applyNumberFormat="1" applyFont="1" applyFill="1" applyBorder="1" applyAlignment="1">
      <alignment vertical="center"/>
    </xf>
    <xf numFmtId="165" fontId="78" fillId="73" borderId="41" xfId="278" applyNumberFormat="1" applyFont="1" applyFill="1" applyBorder="1" applyAlignment="1">
      <alignment/>
    </xf>
    <xf numFmtId="165" fontId="78" fillId="0" borderId="18" xfId="278" applyNumberFormat="1" applyFont="1" applyBorder="1" applyAlignment="1" applyProtection="1">
      <alignment horizontal="center" vertical="center"/>
      <protection locked="0"/>
    </xf>
    <xf numFmtId="165" fontId="78" fillId="0" borderId="5" xfId="278" applyNumberFormat="1" applyFont="1" applyFill="1" applyBorder="1" applyAlignment="1">
      <alignment horizontal="center" vertical="center"/>
    </xf>
    <xf numFmtId="0" fontId="2" fillId="56" borderId="50" xfId="0" applyFont="1" applyFill="1" applyBorder="1" applyAlignment="1">
      <alignment horizontal="center" vertical="center" textRotation="90" wrapText="1"/>
    </xf>
    <xf numFmtId="2" fontId="2" fillId="0" borderId="37" xfId="384" applyNumberFormat="1" applyFont="1" applyBorder="1" applyAlignment="1">
      <alignment vertical="center" wrapText="1"/>
      <protection/>
    </xf>
    <xf numFmtId="165" fontId="78" fillId="71" borderId="39" xfId="278" applyNumberFormat="1" applyFont="1" applyFill="1" applyBorder="1" applyAlignment="1">
      <alignment/>
    </xf>
    <xf numFmtId="165" fontId="78" fillId="71" borderId="41" xfId="278" applyNumberFormat="1" applyFont="1" applyFill="1" applyBorder="1" applyAlignment="1">
      <alignment/>
    </xf>
    <xf numFmtId="165" fontId="78" fillId="71" borderId="35" xfId="278" applyNumberFormat="1" applyFont="1" applyFill="1" applyBorder="1" applyAlignment="1">
      <alignment/>
    </xf>
    <xf numFmtId="165" fontId="78" fillId="0" borderId="42" xfId="278" applyNumberFormat="1" applyFont="1" applyBorder="1" applyAlignment="1" applyProtection="1">
      <alignment vertical="center" wrapText="1"/>
      <protection locked="0"/>
    </xf>
    <xf numFmtId="165" fontId="78" fillId="0" borderId="51" xfId="278" applyNumberFormat="1" applyFont="1" applyBorder="1" applyAlignment="1" applyProtection="1">
      <alignment vertical="center" wrapText="1"/>
      <protection locked="0"/>
    </xf>
    <xf numFmtId="165" fontId="78" fillId="0" borderId="36" xfId="278" applyNumberFormat="1" applyFont="1" applyBorder="1" applyAlignment="1" applyProtection="1">
      <alignment vertical="center" wrapText="1"/>
      <protection locked="0"/>
    </xf>
    <xf numFmtId="165" fontId="78" fillId="0" borderId="43" xfId="278" applyNumberFormat="1" applyFont="1" applyBorder="1" applyAlignment="1" applyProtection="1">
      <alignment vertical="center" wrapText="1"/>
      <protection locked="0"/>
    </xf>
    <xf numFmtId="165" fontId="78" fillId="0" borderId="18" xfId="278" applyNumberFormat="1" applyFont="1" applyBorder="1" applyAlignment="1" applyProtection="1">
      <alignment vertical="center" wrapText="1"/>
      <protection locked="0"/>
    </xf>
    <xf numFmtId="165" fontId="78" fillId="0" borderId="37" xfId="278" applyNumberFormat="1" applyFont="1" applyBorder="1" applyAlignment="1" applyProtection="1">
      <alignment vertical="center" wrapText="1"/>
      <protection locked="0"/>
    </xf>
    <xf numFmtId="165" fontId="78" fillId="0" borderId="44" xfId="278" applyNumberFormat="1" applyFont="1" applyFill="1" applyBorder="1" applyAlignment="1">
      <alignment vertical="center" wrapText="1"/>
    </xf>
    <xf numFmtId="165" fontId="78" fillId="0" borderId="5" xfId="278" applyNumberFormat="1" applyFont="1" applyFill="1" applyBorder="1" applyAlignment="1">
      <alignment vertical="center" wrapText="1"/>
    </xf>
    <xf numFmtId="165" fontId="78" fillId="0" borderId="38" xfId="278" applyNumberFormat="1" applyFont="1" applyFill="1" applyBorder="1" applyAlignment="1">
      <alignment vertical="center" wrapText="1"/>
    </xf>
    <xf numFmtId="165" fontId="78" fillId="73" borderId="39" xfId="278" applyNumberFormat="1" applyFont="1" applyFill="1" applyBorder="1" applyAlignment="1">
      <alignment wrapText="1"/>
    </xf>
    <xf numFmtId="165" fontId="78" fillId="73" borderId="41" xfId="278" applyNumberFormat="1" applyFont="1" applyFill="1" applyBorder="1" applyAlignment="1">
      <alignment wrapText="1"/>
    </xf>
    <xf numFmtId="165" fontId="78" fillId="73" borderId="35" xfId="278" applyNumberFormat="1" applyFont="1" applyFill="1" applyBorder="1" applyAlignment="1">
      <alignment wrapText="1"/>
    </xf>
    <xf numFmtId="165" fontId="78" fillId="73" borderId="42" xfId="278" applyNumberFormat="1" applyFont="1" applyFill="1" applyBorder="1" applyAlignment="1">
      <alignment wrapText="1"/>
    </xf>
    <xf numFmtId="165" fontId="78" fillId="73" borderId="51" xfId="278" applyNumberFormat="1" applyFont="1" applyFill="1" applyBorder="1" applyAlignment="1">
      <alignment wrapText="1"/>
    </xf>
    <xf numFmtId="165" fontId="78" fillId="73" borderId="36" xfId="278" applyNumberFormat="1" applyFont="1" applyFill="1" applyBorder="1" applyAlignment="1">
      <alignment wrapText="1"/>
    </xf>
    <xf numFmtId="165" fontId="78" fillId="73" borderId="44" xfId="278" applyNumberFormat="1" applyFont="1" applyFill="1" applyBorder="1" applyAlignment="1">
      <alignment wrapText="1"/>
    </xf>
    <xf numFmtId="165" fontId="78" fillId="73" borderId="5" xfId="278" applyNumberFormat="1" applyFont="1" applyFill="1" applyBorder="1" applyAlignment="1">
      <alignment wrapText="1"/>
    </xf>
    <xf numFmtId="165" fontId="78" fillId="73" borderId="38" xfId="278" applyNumberFormat="1" applyFont="1" applyFill="1" applyBorder="1" applyAlignment="1">
      <alignment wrapText="1"/>
    </xf>
    <xf numFmtId="165" fontId="78" fillId="0" borderId="39" xfId="278" applyNumberFormat="1" applyFont="1" applyBorder="1" applyAlignment="1" applyProtection="1">
      <alignment vertical="center" wrapText="1"/>
      <protection locked="0"/>
    </xf>
    <xf numFmtId="165" fontId="78" fillId="0" borderId="41" xfId="278" applyNumberFormat="1" applyFont="1" applyBorder="1" applyAlignment="1" applyProtection="1">
      <alignment vertical="center" wrapText="1"/>
      <protection locked="0"/>
    </xf>
    <xf numFmtId="165" fontId="78" fillId="0" borderId="35" xfId="278" applyNumberFormat="1" applyFont="1" applyBorder="1" applyAlignment="1" applyProtection="1">
      <alignment vertical="center" wrapText="1"/>
      <protection locked="0"/>
    </xf>
    <xf numFmtId="165" fontId="78" fillId="56" borderId="39" xfId="278" applyNumberFormat="1" applyFont="1" applyFill="1" applyBorder="1" applyAlignment="1">
      <alignment wrapText="1"/>
    </xf>
    <xf numFmtId="165" fontId="78" fillId="56" borderId="41" xfId="278" applyNumberFormat="1" applyFont="1" applyFill="1" applyBorder="1" applyAlignment="1">
      <alignment wrapText="1"/>
    </xf>
    <xf numFmtId="165" fontId="78" fillId="56" borderId="35" xfId="278" applyNumberFormat="1" applyFont="1" applyFill="1" applyBorder="1" applyAlignment="1">
      <alignment wrapText="1"/>
    </xf>
    <xf numFmtId="165" fontId="78" fillId="73" borderId="39" xfId="278" applyNumberFormat="1" applyFont="1" applyFill="1" applyBorder="1" applyAlignment="1">
      <alignment vertical="center" wrapText="1"/>
    </xf>
    <xf numFmtId="165" fontId="78" fillId="73" borderId="41" xfId="278" applyNumberFormat="1" applyFont="1" applyFill="1" applyBorder="1" applyAlignment="1">
      <alignment vertical="center" wrapText="1"/>
    </xf>
    <xf numFmtId="165" fontId="78" fillId="73" borderId="35" xfId="278" applyNumberFormat="1" applyFont="1" applyFill="1" applyBorder="1" applyAlignment="1">
      <alignment vertical="center" wrapText="1"/>
    </xf>
    <xf numFmtId="165" fontId="78" fillId="0" borderId="5" xfId="278" applyNumberFormat="1" applyFont="1" applyBorder="1" applyAlignment="1" applyProtection="1">
      <alignment vertical="center" wrapText="1"/>
      <protection locked="0"/>
    </xf>
    <xf numFmtId="165" fontId="78" fillId="0" borderId="38" xfId="278" applyNumberFormat="1" applyFont="1" applyBorder="1" applyAlignment="1" applyProtection="1">
      <alignment vertical="center" wrapText="1"/>
      <protection locked="0"/>
    </xf>
    <xf numFmtId="165" fontId="78" fillId="0" borderId="42" xfId="278" applyNumberFormat="1" applyFont="1" applyFill="1" applyBorder="1" applyAlignment="1">
      <alignment vertical="center" wrapText="1"/>
    </xf>
    <xf numFmtId="165" fontId="78" fillId="0" borderId="51" xfId="278" applyNumberFormat="1" applyFont="1" applyFill="1" applyBorder="1" applyAlignment="1">
      <alignment vertical="center" wrapText="1"/>
    </xf>
    <xf numFmtId="165" fontId="78" fillId="0" borderId="36" xfId="278" applyNumberFormat="1" applyFont="1" applyFill="1" applyBorder="1" applyAlignment="1">
      <alignment vertical="center" wrapText="1"/>
    </xf>
    <xf numFmtId="165" fontId="78" fillId="0" borderId="44" xfId="278" applyNumberFormat="1" applyFont="1" applyBorder="1" applyAlignment="1" applyProtection="1">
      <alignment vertical="center" wrapText="1"/>
      <protection locked="0"/>
    </xf>
    <xf numFmtId="165" fontId="78" fillId="0" borderId="49" xfId="278" applyNumberFormat="1" applyFont="1" applyBorder="1" applyAlignment="1" applyProtection="1">
      <alignment vertical="center" wrapText="1"/>
      <protection locked="0"/>
    </xf>
    <xf numFmtId="165" fontId="78" fillId="0" borderId="52" xfId="278" applyNumberFormat="1" applyFont="1" applyBorder="1" applyAlignment="1" applyProtection="1">
      <alignment vertical="center" wrapText="1"/>
      <protection locked="0"/>
    </xf>
    <xf numFmtId="165" fontId="80" fillId="74" borderId="52" xfId="278" applyNumberFormat="1" applyFont="1" applyFill="1" applyBorder="1" applyAlignment="1" applyProtection="1">
      <alignment vertical="center" wrapText="1"/>
      <protection locked="0"/>
    </xf>
    <xf numFmtId="165" fontId="78" fillId="70" borderId="43" xfId="456" applyNumberFormat="1" applyFont="1" applyFill="1" applyBorder="1">
      <alignment/>
      <protection/>
    </xf>
    <xf numFmtId="165" fontId="78" fillId="70" borderId="18" xfId="456" applyNumberFormat="1" applyFont="1" applyFill="1" applyBorder="1">
      <alignment/>
      <protection/>
    </xf>
    <xf numFmtId="165" fontId="78" fillId="70" borderId="37" xfId="456" applyNumberFormat="1" applyFont="1" applyFill="1" applyBorder="1">
      <alignment/>
      <protection/>
    </xf>
    <xf numFmtId="165" fontId="78" fillId="70" borderId="42" xfId="456" applyNumberFormat="1" applyFont="1" applyFill="1" applyBorder="1">
      <alignment/>
      <protection/>
    </xf>
    <xf numFmtId="165" fontId="78" fillId="70" borderId="51" xfId="456" applyNumberFormat="1" applyFont="1" applyFill="1" applyBorder="1">
      <alignment/>
      <protection/>
    </xf>
    <xf numFmtId="165" fontId="78" fillId="70" borderId="36" xfId="456" applyNumberFormat="1" applyFont="1" applyFill="1" applyBorder="1">
      <alignment/>
      <protection/>
    </xf>
    <xf numFmtId="165" fontId="78" fillId="70" borderId="44" xfId="456" applyNumberFormat="1" applyFont="1" applyFill="1" applyBorder="1">
      <alignment/>
      <protection/>
    </xf>
    <xf numFmtId="165" fontId="78" fillId="70" borderId="5" xfId="456" applyNumberFormat="1" applyFont="1" applyFill="1" applyBorder="1">
      <alignment/>
      <protection/>
    </xf>
    <xf numFmtId="165" fontId="78" fillId="70" borderId="38" xfId="456" applyNumberFormat="1" applyFont="1" applyFill="1" applyBorder="1">
      <alignment/>
      <protection/>
    </xf>
    <xf numFmtId="0" fontId="2" fillId="0" borderId="0" xfId="0" applyFont="1" applyBorder="1" applyAlignment="1">
      <alignment vertical="center"/>
    </xf>
    <xf numFmtId="0" fontId="2" fillId="0" borderId="0" xfId="384" applyFont="1" applyFill="1">
      <alignment/>
      <protection/>
    </xf>
    <xf numFmtId="0" fontId="80" fillId="0" borderId="0" xfId="384" applyFont="1" applyFill="1" applyAlignment="1">
      <alignment vertical="center"/>
      <protection/>
    </xf>
    <xf numFmtId="0" fontId="82" fillId="0" borderId="0" xfId="384" applyFont="1" applyFill="1" applyAlignment="1">
      <alignment horizontal="left"/>
      <protection/>
    </xf>
    <xf numFmtId="0" fontId="2" fillId="0" borderId="53" xfId="384" applyFont="1" applyFill="1" applyBorder="1" applyAlignment="1">
      <alignment horizontal="center" vertical="center" wrapText="1"/>
      <protection/>
    </xf>
    <xf numFmtId="0" fontId="2" fillId="0" borderId="54" xfId="384" applyFont="1" applyFill="1" applyBorder="1" applyAlignment="1">
      <alignment horizontal="center" vertical="top" wrapText="1"/>
      <protection/>
    </xf>
    <xf numFmtId="0" fontId="2" fillId="0" borderId="55" xfId="384" applyFont="1" applyFill="1" applyBorder="1" applyAlignment="1">
      <alignment vertical="top"/>
      <protection/>
    </xf>
    <xf numFmtId="0" fontId="2" fillId="0" borderId="55" xfId="384" applyFont="1" applyFill="1" applyBorder="1" applyAlignment="1">
      <alignment horizontal="center" vertical="top" wrapText="1"/>
      <protection/>
    </xf>
    <xf numFmtId="0" fontId="2" fillId="0" borderId="56" xfId="384" applyFont="1" applyFill="1" applyBorder="1" applyAlignment="1">
      <alignment horizontal="center" vertical="top" wrapText="1"/>
      <protection/>
    </xf>
    <xf numFmtId="0" fontId="2" fillId="0" borderId="0" xfId="384" applyFont="1" applyFill="1" applyAlignment="1">
      <alignment vertical="top"/>
      <protection/>
    </xf>
    <xf numFmtId="0" fontId="3" fillId="0" borderId="0" xfId="384" applyFont="1" applyFill="1" applyBorder="1" applyAlignment="1">
      <alignment horizontal="center" vertical="top"/>
      <protection/>
    </xf>
    <xf numFmtId="0" fontId="2" fillId="0" borderId="0" xfId="384" applyFont="1" applyFill="1" applyBorder="1" applyAlignment="1">
      <alignment vertical="top"/>
      <protection/>
    </xf>
    <xf numFmtId="0" fontId="2" fillId="0" borderId="0" xfId="384" applyFont="1" applyFill="1" applyBorder="1" applyAlignment="1">
      <alignment horizontal="center" vertical="top" wrapText="1"/>
      <protection/>
    </xf>
    <xf numFmtId="0" fontId="2" fillId="0" borderId="0" xfId="384" applyFont="1" applyFill="1" applyAlignment="1">
      <alignment vertical="center"/>
      <protection/>
    </xf>
    <xf numFmtId="0" fontId="3" fillId="0" borderId="57" xfId="454" applyNumberFormat="1" applyFont="1" applyFill="1" applyBorder="1" applyAlignment="1">
      <alignment horizontal="center" vertical="center"/>
      <protection/>
    </xf>
    <xf numFmtId="0" fontId="3" fillId="0" borderId="58" xfId="384" applyFont="1" applyFill="1" applyBorder="1" applyAlignment="1">
      <alignment horizontal="center" vertical="center"/>
      <protection/>
    </xf>
    <xf numFmtId="0" fontId="3" fillId="0" borderId="59" xfId="454" applyNumberFormat="1" applyFont="1" applyFill="1" applyBorder="1" applyAlignment="1">
      <alignment horizontal="left" vertical="center"/>
      <protection/>
    </xf>
    <xf numFmtId="165" fontId="3" fillId="56" borderId="60" xfId="189" applyNumberFormat="1" applyFont="1" applyFill="1" applyBorder="1" applyAlignment="1">
      <alignment horizontal="right" vertical="center"/>
    </xf>
    <xf numFmtId="0" fontId="3" fillId="0" borderId="0" xfId="384" applyFont="1" applyFill="1" applyAlignment="1">
      <alignment vertical="center"/>
      <protection/>
    </xf>
    <xf numFmtId="0" fontId="3" fillId="0" borderId="61" xfId="454" applyNumberFormat="1" applyFont="1" applyFill="1" applyBorder="1" applyAlignment="1">
      <alignment horizontal="center" vertical="center"/>
      <protection/>
    </xf>
    <xf numFmtId="0" fontId="3" fillId="0" borderId="62" xfId="384" applyFont="1" applyFill="1" applyBorder="1" applyAlignment="1">
      <alignment horizontal="center" vertical="center"/>
      <protection/>
    </xf>
    <xf numFmtId="0" fontId="3" fillId="0" borderId="63" xfId="454" applyNumberFormat="1" applyFont="1" applyFill="1" applyBorder="1" applyAlignment="1">
      <alignment horizontal="left" vertical="center"/>
      <protection/>
    </xf>
    <xf numFmtId="165" fontId="3" fillId="56" borderId="64" xfId="189" applyNumberFormat="1" applyFont="1" applyFill="1" applyBorder="1" applyAlignment="1">
      <alignment horizontal="right" vertical="center"/>
    </xf>
    <xf numFmtId="0" fontId="3" fillId="0" borderId="63" xfId="454" applyNumberFormat="1" applyFont="1" applyFill="1" applyBorder="1" applyAlignment="1">
      <alignment horizontal="left" vertical="center" wrapText="1"/>
      <protection/>
    </xf>
    <xf numFmtId="0" fontId="3" fillId="0" borderId="63" xfId="454" applyNumberFormat="1" applyFont="1" applyFill="1" applyBorder="1" applyAlignment="1">
      <alignment vertical="center" wrapText="1"/>
      <protection/>
    </xf>
    <xf numFmtId="0" fontId="3" fillId="0" borderId="63" xfId="384" applyNumberFormat="1" applyFont="1" applyFill="1" applyBorder="1" applyAlignment="1">
      <alignment horizontal="left" vertical="center"/>
      <protection/>
    </xf>
    <xf numFmtId="0" fontId="3" fillId="0" borderId="65" xfId="454" applyNumberFormat="1" applyFont="1" applyFill="1" applyBorder="1" applyAlignment="1">
      <alignment horizontal="center" vertical="center"/>
      <protection/>
    </xf>
    <xf numFmtId="0" fontId="81" fillId="56" borderId="66" xfId="384" applyFont="1" applyFill="1" applyBorder="1" applyAlignment="1">
      <alignment horizontal="center" vertical="center"/>
      <protection/>
    </xf>
    <xf numFmtId="0" fontId="12" fillId="56" borderId="66" xfId="384" applyFont="1" applyFill="1" applyBorder="1" applyAlignment="1">
      <alignment/>
      <protection/>
    </xf>
    <xf numFmtId="0" fontId="81" fillId="0" borderId="0" xfId="384" applyFont="1" applyFill="1" applyAlignment="1">
      <alignment vertical="center"/>
      <protection/>
    </xf>
    <xf numFmtId="49" fontId="3" fillId="0" borderId="0" xfId="384" applyNumberFormat="1" applyFont="1" applyFill="1" applyAlignment="1">
      <alignment horizontal="center" vertical="center"/>
      <protection/>
    </xf>
    <xf numFmtId="0" fontId="3" fillId="0" borderId="0" xfId="384" applyFont="1" applyFill="1" applyBorder="1" applyAlignment="1">
      <alignment horizontal="center" vertical="center"/>
      <protection/>
    </xf>
    <xf numFmtId="0" fontId="3" fillId="0" borderId="0" xfId="384" applyFont="1" applyFill="1" applyBorder="1" applyAlignment="1">
      <alignment vertical="center" wrapText="1"/>
      <protection/>
    </xf>
    <xf numFmtId="41" fontId="3" fillId="0" borderId="0" xfId="384" applyNumberFormat="1" applyFont="1" applyFill="1" applyBorder="1" applyAlignment="1">
      <alignment vertical="center"/>
      <protection/>
    </xf>
    <xf numFmtId="0" fontId="3" fillId="0" borderId="59" xfId="384" applyFont="1" applyFill="1" applyBorder="1" applyAlignment="1">
      <alignment vertical="center"/>
      <protection/>
    </xf>
    <xf numFmtId="0" fontId="3" fillId="0" borderId="63" xfId="384" applyFont="1" applyFill="1" applyBorder="1" applyAlignment="1">
      <alignment vertical="center"/>
      <protection/>
    </xf>
    <xf numFmtId="0" fontId="81" fillId="56" borderId="66" xfId="384" applyFont="1" applyFill="1" applyBorder="1" applyAlignment="1">
      <alignment vertical="center" wrapText="1"/>
      <protection/>
    </xf>
    <xf numFmtId="49" fontId="2" fillId="0" borderId="0" xfId="384" applyNumberFormat="1" applyFont="1" applyFill="1" applyBorder="1" applyAlignment="1">
      <alignment vertical="center"/>
      <protection/>
    </xf>
    <xf numFmtId="0" fontId="2" fillId="0" borderId="0" xfId="384" applyFont="1" applyFill="1" applyBorder="1" applyAlignment="1">
      <alignment horizontal="center" vertical="center"/>
      <protection/>
    </xf>
    <xf numFmtId="0" fontId="2" fillId="0" borderId="0" xfId="384" applyFont="1" applyFill="1" applyBorder="1" applyAlignment="1">
      <alignment vertical="center"/>
      <protection/>
    </xf>
    <xf numFmtId="49" fontId="2" fillId="0" borderId="0" xfId="384" applyNumberFormat="1" applyFont="1" applyFill="1" applyAlignment="1">
      <alignment vertical="center"/>
      <protection/>
    </xf>
    <xf numFmtId="0" fontId="81" fillId="56" borderId="62" xfId="384" applyFont="1" applyFill="1" applyBorder="1" applyAlignment="1">
      <alignment horizontal="center" vertical="center"/>
      <protection/>
    </xf>
    <xf numFmtId="0" fontId="81" fillId="56" borderId="62" xfId="384" applyFont="1" applyFill="1" applyBorder="1" applyAlignment="1">
      <alignment vertical="center"/>
      <protection/>
    </xf>
    <xf numFmtId="0" fontId="81" fillId="56" borderId="67" xfId="384" applyFont="1" applyFill="1" applyBorder="1" applyAlignment="1">
      <alignment horizontal="center" vertical="center"/>
      <protection/>
    </xf>
    <xf numFmtId="0" fontId="81" fillId="56" borderId="67" xfId="384" applyFont="1" applyFill="1" applyBorder="1" applyAlignment="1">
      <alignment vertical="center" wrapText="1"/>
      <protection/>
    </xf>
    <xf numFmtId="0" fontId="2" fillId="0" borderId="0" xfId="384" applyFont="1" applyFill="1" applyBorder="1">
      <alignment/>
      <protection/>
    </xf>
    <xf numFmtId="0" fontId="83" fillId="0" borderId="0" xfId="384" applyFont="1" applyFill="1" applyAlignment="1">
      <alignment/>
      <protection/>
    </xf>
    <xf numFmtId="0" fontId="2" fillId="0" borderId="0" xfId="384" applyFont="1" applyFill="1" applyAlignment="1">
      <alignment horizontal="left" vertical="center"/>
      <protection/>
    </xf>
    <xf numFmtId="0" fontId="82" fillId="0" borderId="0" xfId="384" applyFont="1" applyFill="1" applyAlignment="1">
      <alignment vertical="center"/>
      <protection/>
    </xf>
    <xf numFmtId="0" fontId="2" fillId="0" borderId="54" xfId="384" applyFont="1" applyFill="1" applyBorder="1" applyAlignment="1">
      <alignment horizontal="center" vertical="top"/>
      <protection/>
    </xf>
    <xf numFmtId="0" fontId="2" fillId="0" borderId="55" xfId="384" applyFont="1" applyFill="1" applyBorder="1" applyAlignment="1">
      <alignment horizontal="center" vertical="top"/>
      <protection/>
    </xf>
    <xf numFmtId="0" fontId="2" fillId="0" borderId="0" xfId="384" applyFont="1" applyFill="1" applyBorder="1" applyAlignment="1">
      <alignment horizontal="center" vertical="top"/>
      <protection/>
    </xf>
    <xf numFmtId="0" fontId="3" fillId="0" borderId="0" xfId="384" applyFont="1" applyFill="1" applyBorder="1" applyAlignment="1">
      <alignment vertical="center"/>
      <protection/>
    </xf>
    <xf numFmtId="0" fontId="3" fillId="0" borderId="0" xfId="384" applyFont="1" applyFill="1" applyBorder="1" applyAlignment="1">
      <alignment horizontal="center" vertical="center" wrapText="1"/>
      <protection/>
    </xf>
    <xf numFmtId="0" fontId="3" fillId="0" borderId="57" xfId="384" applyFont="1" applyBorder="1" applyAlignment="1">
      <alignment horizontal="center" vertical="center"/>
      <protection/>
    </xf>
    <xf numFmtId="0" fontId="2" fillId="0" borderId="58" xfId="384" applyFont="1" applyFill="1" applyBorder="1" applyAlignment="1">
      <alignment horizontal="center" vertical="center"/>
      <protection/>
    </xf>
    <xf numFmtId="0" fontId="2" fillId="0" borderId="59" xfId="454" applyNumberFormat="1" applyFont="1" applyFill="1" applyBorder="1" applyAlignment="1">
      <alignment horizontal="left" vertical="center"/>
      <protection/>
    </xf>
    <xf numFmtId="165" fontId="2" fillId="56" borderId="60" xfId="189" applyNumberFormat="1" applyFont="1" applyFill="1" applyBorder="1" applyAlignment="1">
      <alignment horizontal="right" vertical="center"/>
    </xf>
    <xf numFmtId="0" fontId="3" fillId="0" borderId="61" xfId="384" applyFont="1" applyBorder="1" applyAlignment="1">
      <alignment horizontal="center" vertical="center"/>
      <protection/>
    </xf>
    <xf numFmtId="0" fontId="2" fillId="0" borderId="62" xfId="384" applyFont="1" applyFill="1" applyBorder="1" applyAlignment="1">
      <alignment horizontal="center" vertical="center"/>
      <protection/>
    </xf>
    <xf numFmtId="0" fontId="2" fillId="0" borderId="63" xfId="653" applyNumberFormat="1" applyFont="1" applyFill="1" applyBorder="1" applyAlignment="1">
      <alignment horizontal="left" vertical="center"/>
      <protection/>
    </xf>
    <xf numFmtId="165" fontId="2" fillId="56" borderId="64" xfId="189" applyNumberFormat="1" applyFont="1" applyFill="1" applyBorder="1" applyAlignment="1">
      <alignment horizontal="right" vertical="center"/>
    </xf>
    <xf numFmtId="0" fontId="2" fillId="0" borderId="63" xfId="454" applyNumberFormat="1" applyFont="1" applyFill="1" applyBorder="1" applyAlignment="1">
      <alignment horizontal="left" vertical="center"/>
      <protection/>
    </xf>
    <xf numFmtId="0" fontId="2" fillId="0" borderId="63" xfId="454" applyNumberFormat="1" applyFont="1" applyFill="1" applyBorder="1" applyAlignment="1">
      <alignment horizontal="left" vertical="center" wrapText="1"/>
      <protection/>
    </xf>
    <xf numFmtId="49" fontId="3" fillId="0" borderId="65" xfId="384" applyNumberFormat="1" applyFont="1" applyBorder="1" applyAlignment="1">
      <alignment horizontal="center" vertical="center"/>
      <protection/>
    </xf>
    <xf numFmtId="0" fontId="3" fillId="56" borderId="66" xfId="454" applyNumberFormat="1" applyFont="1" applyFill="1" applyBorder="1" applyAlignment="1">
      <alignment horizontal="center" vertical="center"/>
      <protection/>
    </xf>
    <xf numFmtId="0" fontId="3" fillId="56" borderId="66" xfId="454" applyNumberFormat="1" applyFont="1" applyFill="1" applyBorder="1" applyAlignment="1">
      <alignment vertical="center"/>
      <protection/>
    </xf>
    <xf numFmtId="165" fontId="3" fillId="56" borderId="68" xfId="189" applyNumberFormat="1" applyFont="1" applyFill="1" applyBorder="1" applyAlignment="1">
      <alignment horizontal="right" vertical="center"/>
    </xf>
    <xf numFmtId="0" fontId="3" fillId="0" borderId="0" xfId="454" applyNumberFormat="1" applyFont="1" applyFill="1" applyBorder="1" applyAlignment="1">
      <alignment horizontal="left" vertical="center"/>
      <protection/>
    </xf>
    <xf numFmtId="0" fontId="3" fillId="0" borderId="0" xfId="454" applyNumberFormat="1" applyFont="1" applyFill="1" applyBorder="1" applyAlignment="1">
      <alignment horizontal="left" vertical="center" wrapText="1"/>
      <protection/>
    </xf>
    <xf numFmtId="165" fontId="3" fillId="0" borderId="0" xfId="189" applyNumberFormat="1" applyFont="1" applyFill="1" applyBorder="1" applyAlignment="1">
      <alignment horizontal="right" vertical="center"/>
    </xf>
    <xf numFmtId="49" fontId="3" fillId="0" borderId="53" xfId="384" applyNumberFormat="1" applyFont="1" applyBorder="1" applyAlignment="1">
      <alignment horizontal="center" vertical="center"/>
      <protection/>
    </xf>
    <xf numFmtId="0" fontId="3" fillId="56" borderId="8" xfId="454" applyNumberFormat="1" applyFont="1" applyFill="1" applyBorder="1" applyAlignment="1">
      <alignment horizontal="center" vertical="center"/>
      <protection/>
    </xf>
    <xf numFmtId="0" fontId="3" fillId="56" borderId="55" xfId="454" applyNumberFormat="1" applyFont="1" applyFill="1" applyBorder="1" applyAlignment="1">
      <alignment vertical="center"/>
      <protection/>
    </xf>
    <xf numFmtId="165" fontId="3" fillId="56" borderId="56" xfId="189" applyNumberFormat="1" applyFont="1" applyFill="1" applyBorder="1" applyAlignment="1">
      <alignment horizontal="right" vertical="center"/>
    </xf>
    <xf numFmtId="0" fontId="2" fillId="0" borderId="59" xfId="653" applyNumberFormat="1" applyFont="1" applyFill="1" applyBorder="1" applyAlignment="1">
      <alignment horizontal="left" vertical="center"/>
      <protection/>
    </xf>
    <xf numFmtId="0" fontId="3" fillId="0" borderId="61" xfId="384" applyFont="1" applyFill="1" applyBorder="1" applyAlignment="1">
      <alignment horizontal="center" vertical="center"/>
      <protection/>
    </xf>
    <xf numFmtId="0" fontId="3" fillId="56" borderId="66" xfId="384" applyFont="1" applyFill="1" applyBorder="1" applyAlignment="1">
      <alignment horizontal="center" vertical="center"/>
      <protection/>
    </xf>
    <xf numFmtId="0" fontId="3" fillId="56" borderId="69" xfId="454" applyNumberFormat="1" applyFont="1" applyFill="1" applyBorder="1" applyAlignment="1">
      <alignment horizontal="left" vertical="center"/>
      <protection/>
    </xf>
    <xf numFmtId="0" fontId="2" fillId="0" borderId="59" xfId="454" applyFont="1" applyFill="1" applyBorder="1" applyAlignment="1">
      <alignment horizontal="left" vertical="center"/>
      <protection/>
    </xf>
    <xf numFmtId="0" fontId="2" fillId="0" borderId="63" xfId="454" applyFont="1" applyFill="1" applyBorder="1" applyAlignment="1">
      <alignment horizontal="left" vertical="center"/>
      <protection/>
    </xf>
    <xf numFmtId="49" fontId="3" fillId="0" borderId="70" xfId="384" applyNumberFormat="1" applyFont="1" applyBorder="1" applyAlignment="1">
      <alignment horizontal="center" vertical="center"/>
      <protection/>
    </xf>
    <xf numFmtId="0" fontId="2" fillId="0" borderId="66" xfId="384" applyFont="1" applyFill="1" applyBorder="1" applyAlignment="1">
      <alignment horizontal="center" vertical="center"/>
      <protection/>
    </xf>
    <xf numFmtId="0" fontId="2" fillId="0" borderId="69" xfId="454" applyFont="1" applyFill="1" applyBorder="1" applyAlignment="1">
      <alignment horizontal="left" vertical="center"/>
      <protection/>
    </xf>
    <xf numFmtId="165" fontId="2" fillId="56" borderId="68" xfId="189" applyNumberFormat="1" applyFont="1" applyFill="1" applyBorder="1" applyAlignment="1">
      <alignment horizontal="right" vertical="center"/>
    </xf>
    <xf numFmtId="0" fontId="2" fillId="0" borderId="0" xfId="454" applyFont="1" applyFill="1" applyBorder="1" applyAlignment="1">
      <alignment horizontal="left" vertical="center"/>
      <protection/>
    </xf>
    <xf numFmtId="165" fontId="2" fillId="0" borderId="0" xfId="189" applyNumberFormat="1" applyFont="1" applyFill="1" applyBorder="1" applyAlignment="1">
      <alignment horizontal="right" vertical="center"/>
    </xf>
    <xf numFmtId="0" fontId="3" fillId="0" borderId="63" xfId="454" applyFont="1" applyFill="1" applyBorder="1" applyAlignment="1">
      <alignment horizontal="left" vertical="center"/>
      <protection/>
    </xf>
    <xf numFmtId="0" fontId="3" fillId="0" borderId="0" xfId="454" applyFont="1" applyFill="1" applyBorder="1" applyAlignment="1">
      <alignment horizontal="left" vertical="center"/>
      <protection/>
    </xf>
    <xf numFmtId="0" fontId="83" fillId="0" borderId="10" xfId="384" applyFont="1" applyFill="1" applyBorder="1" applyAlignment="1">
      <alignment vertical="center"/>
      <protection/>
    </xf>
    <xf numFmtId="0" fontId="3" fillId="0" borderId="0" xfId="384" applyFont="1" applyFill="1" applyAlignment="1">
      <alignment horizontal="left"/>
      <protection/>
    </xf>
    <xf numFmtId="0" fontId="84" fillId="0" borderId="0" xfId="384" applyFont="1" applyFill="1" applyAlignment="1">
      <alignment vertical="center"/>
      <protection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384" applyFont="1" applyFill="1">
      <alignment/>
      <protection/>
    </xf>
    <xf numFmtId="0" fontId="84" fillId="0" borderId="0" xfId="384" applyFont="1" applyFill="1" applyAlignment="1">
      <alignment/>
      <protection/>
    </xf>
    <xf numFmtId="0" fontId="3" fillId="0" borderId="0" xfId="384" applyFont="1" applyAlignment="1">
      <alignment/>
      <protection/>
    </xf>
    <xf numFmtId="165" fontId="2" fillId="0" borderId="0" xfId="0" applyNumberFormat="1" applyFont="1" applyAlignment="1">
      <alignment vertical="center"/>
    </xf>
    <xf numFmtId="165" fontId="81" fillId="56" borderId="68" xfId="189" applyNumberFormat="1" applyFont="1" applyFill="1" applyBorder="1" applyAlignment="1">
      <alignment horizontal="right" vertical="center"/>
    </xf>
    <xf numFmtId="165" fontId="81" fillId="56" borderId="64" xfId="189" applyNumberFormat="1" applyFont="1" applyFill="1" applyBorder="1" applyAlignment="1">
      <alignment horizontal="right" vertical="center"/>
    </xf>
    <xf numFmtId="165" fontId="81" fillId="56" borderId="71" xfId="189" applyNumberFormat="1" applyFont="1" applyFill="1" applyBorder="1" applyAlignment="1">
      <alignment horizontal="right" vertical="center"/>
    </xf>
    <xf numFmtId="165" fontId="3" fillId="56" borderId="64" xfId="175" applyNumberFormat="1" applyFont="1" applyFill="1" applyBorder="1" applyAlignment="1">
      <alignment horizontal="right" vertical="center"/>
    </xf>
    <xf numFmtId="14" fontId="2" fillId="0" borderId="0" xfId="0" applyNumberFormat="1" applyFont="1" applyAlignment="1">
      <alignment vertical="center"/>
    </xf>
    <xf numFmtId="0" fontId="2" fillId="0" borderId="0" xfId="0" applyFont="1" applyFill="1" applyAlignment="1">
      <alignment vertical="center"/>
    </xf>
    <xf numFmtId="165" fontId="2" fillId="0" borderId="0" xfId="0" applyNumberFormat="1" applyFont="1" applyAlignment="1" applyProtection="1">
      <alignment vertical="center"/>
      <protection/>
    </xf>
    <xf numFmtId="165" fontId="3" fillId="56" borderId="60" xfId="175" applyNumberFormat="1" applyFont="1" applyFill="1" applyBorder="1" applyAlignment="1">
      <alignment horizontal="right" vertical="center"/>
    </xf>
    <xf numFmtId="165" fontId="2" fillId="0" borderId="0" xfId="0" applyNumberFormat="1" applyFont="1" applyFill="1" applyAlignment="1">
      <alignment vertical="center"/>
    </xf>
    <xf numFmtId="165" fontId="2" fillId="0" borderId="0" xfId="165" applyNumberFormat="1" applyFont="1" applyFill="1" applyBorder="1" applyAlignment="1">
      <alignment/>
    </xf>
    <xf numFmtId="165" fontId="2" fillId="0" borderId="0" xfId="384" applyNumberFormat="1" applyFont="1" applyFill="1" applyBorder="1">
      <alignment/>
      <protection/>
    </xf>
    <xf numFmtId="0" fontId="2" fillId="0" borderId="0" xfId="0" applyFont="1" applyAlignment="1">
      <alignment/>
    </xf>
    <xf numFmtId="165" fontId="2" fillId="0" borderId="0" xfId="0" applyNumberFormat="1" applyFont="1" applyAlignment="1" applyProtection="1">
      <alignment/>
      <protection/>
    </xf>
    <xf numFmtId="165" fontId="81" fillId="72" borderId="39" xfId="165" applyNumberFormat="1" applyFont="1" applyFill="1" applyBorder="1" applyAlignment="1">
      <alignment vertical="center"/>
    </xf>
    <xf numFmtId="165" fontId="80" fillId="71" borderId="35" xfId="165" applyNumberFormat="1" applyFont="1" applyFill="1" applyBorder="1" applyAlignment="1">
      <alignment vertical="center" wrapText="1"/>
    </xf>
    <xf numFmtId="165" fontId="78" fillId="0" borderId="41" xfId="165" applyNumberFormat="1" applyFont="1" applyBorder="1" applyAlignment="1" applyProtection="1">
      <alignment vertical="center" wrapText="1"/>
      <protection locked="0"/>
    </xf>
    <xf numFmtId="165" fontId="2" fillId="0" borderId="0" xfId="165" applyNumberFormat="1" applyFont="1" applyAlignment="1">
      <alignment vertical="center"/>
    </xf>
    <xf numFmtId="165" fontId="78" fillId="0" borderId="39" xfId="165" applyNumberFormat="1" applyFont="1" applyBorder="1" applyAlignment="1" applyProtection="1">
      <alignment vertical="center" wrapText="1"/>
      <protection locked="0"/>
    </xf>
    <xf numFmtId="165" fontId="78" fillId="0" borderId="35" xfId="165" applyNumberFormat="1" applyFont="1" applyBorder="1" applyAlignment="1" applyProtection="1">
      <alignment vertical="center" wrapText="1"/>
      <protection locked="0"/>
    </xf>
    <xf numFmtId="165" fontId="2" fillId="0" borderId="0" xfId="165" applyNumberFormat="1" applyFont="1" applyAlignment="1" applyProtection="1">
      <alignment vertical="center"/>
      <protection/>
    </xf>
    <xf numFmtId="165" fontId="80" fillId="74" borderId="41" xfId="278" applyNumberFormat="1" applyFont="1" applyFill="1" applyBorder="1" applyAlignment="1" applyProtection="1">
      <alignment wrapText="1"/>
      <protection locked="0"/>
    </xf>
    <xf numFmtId="165" fontId="78" fillId="0" borderId="47" xfId="165" applyNumberFormat="1" applyFont="1" applyBorder="1" applyAlignment="1" applyProtection="1">
      <alignment horizontal="center" wrapText="1"/>
      <protection locked="0"/>
    </xf>
    <xf numFmtId="165" fontId="78" fillId="0" borderId="41" xfId="165" applyNumberFormat="1" applyFont="1" applyBorder="1" applyAlignment="1" applyProtection="1">
      <alignment horizontal="center" wrapText="1"/>
      <protection locked="0"/>
    </xf>
    <xf numFmtId="165" fontId="78" fillId="0" borderId="41" xfId="165" applyNumberFormat="1" applyFont="1" applyBorder="1" applyAlignment="1" applyProtection="1">
      <alignment horizontal="center"/>
      <protection locked="0"/>
    </xf>
    <xf numFmtId="165" fontId="80" fillId="74" borderId="72" xfId="165" applyNumberFormat="1" applyFont="1" applyFill="1" applyBorder="1" applyAlignment="1" applyProtection="1">
      <alignment horizontal="center" wrapText="1"/>
      <protection locked="0"/>
    </xf>
    <xf numFmtId="165" fontId="0" fillId="0" borderId="0" xfId="165" applyNumberFormat="1" applyFont="1" applyAlignment="1">
      <alignment horizontal="center"/>
    </xf>
    <xf numFmtId="165" fontId="78" fillId="0" borderId="51" xfId="165" applyNumberFormat="1" applyFont="1" applyBorder="1" applyAlignment="1" applyProtection="1">
      <alignment horizontal="center"/>
      <protection locked="0"/>
    </xf>
    <xf numFmtId="165" fontId="80" fillId="74" borderId="73" xfId="165" applyNumberFormat="1" applyFont="1" applyFill="1" applyBorder="1" applyAlignment="1" applyProtection="1">
      <alignment horizontal="center" wrapText="1"/>
      <protection locked="0"/>
    </xf>
    <xf numFmtId="165" fontId="78" fillId="73" borderId="51" xfId="165" applyNumberFormat="1" applyFont="1" applyFill="1" applyBorder="1" applyAlignment="1">
      <alignment horizontal="center" wrapText="1"/>
    </xf>
    <xf numFmtId="165" fontId="78" fillId="0" borderId="5" xfId="165" applyNumberFormat="1" applyFont="1" applyFill="1" applyBorder="1" applyAlignment="1">
      <alignment horizontal="center"/>
    </xf>
    <xf numFmtId="165" fontId="78" fillId="73" borderId="51" xfId="165" applyNumberFormat="1" applyFont="1" applyFill="1" applyBorder="1" applyAlignment="1">
      <alignment horizontal="center"/>
    </xf>
    <xf numFmtId="165" fontId="78" fillId="73" borderId="5" xfId="165" applyNumberFormat="1" applyFont="1" applyFill="1" applyBorder="1" applyAlignment="1">
      <alignment horizontal="center"/>
    </xf>
    <xf numFmtId="165" fontId="78" fillId="73" borderId="36" xfId="165" applyNumberFormat="1" applyFont="1" applyFill="1" applyBorder="1" applyAlignment="1">
      <alignment horizontal="center" wrapText="1"/>
    </xf>
    <xf numFmtId="165" fontId="78" fillId="74" borderId="48" xfId="165" applyNumberFormat="1" applyFont="1" applyFill="1" applyBorder="1" applyAlignment="1" applyProtection="1">
      <alignment horizontal="center" wrapText="1"/>
      <protection locked="0"/>
    </xf>
    <xf numFmtId="165" fontId="78" fillId="73" borderId="5" xfId="165" applyNumberFormat="1" applyFont="1" applyFill="1" applyBorder="1" applyAlignment="1">
      <alignment horizontal="center" wrapText="1"/>
    </xf>
    <xf numFmtId="165" fontId="78" fillId="73" borderId="38" xfId="165" applyNumberFormat="1" applyFont="1" applyFill="1" applyBorder="1" applyAlignment="1">
      <alignment horizontal="center" wrapText="1"/>
    </xf>
    <xf numFmtId="165" fontId="78" fillId="73" borderId="41" xfId="165" applyNumberFormat="1" applyFont="1" applyFill="1" applyBorder="1" applyAlignment="1">
      <alignment horizontal="center" wrapText="1"/>
    </xf>
    <xf numFmtId="165" fontId="80" fillId="74" borderId="41" xfId="165" applyNumberFormat="1" applyFont="1" applyFill="1" applyBorder="1" applyAlignment="1" applyProtection="1">
      <alignment horizontal="center" wrapText="1"/>
      <protection locked="0"/>
    </xf>
    <xf numFmtId="165" fontId="78" fillId="75" borderId="41" xfId="165" applyNumberFormat="1" applyFont="1" applyFill="1" applyBorder="1" applyAlignment="1" applyProtection="1">
      <alignment horizontal="center" wrapText="1"/>
      <protection locked="0"/>
    </xf>
    <xf numFmtId="165" fontId="78" fillId="71" borderId="47" xfId="165" applyNumberFormat="1" applyFont="1" applyFill="1" applyBorder="1" applyAlignment="1">
      <alignment horizontal="center"/>
    </xf>
    <xf numFmtId="165" fontId="78" fillId="71" borderId="41" xfId="165" applyNumberFormat="1" applyFont="1" applyFill="1" applyBorder="1" applyAlignment="1">
      <alignment horizontal="center"/>
    </xf>
    <xf numFmtId="165" fontId="78" fillId="71" borderId="35" xfId="165" applyNumberFormat="1" applyFont="1" applyFill="1" applyBorder="1" applyAlignment="1">
      <alignment horizontal="center"/>
    </xf>
    <xf numFmtId="165" fontId="78" fillId="0" borderId="51" xfId="165" applyNumberFormat="1" applyFont="1" applyBorder="1" applyAlignment="1" applyProtection="1">
      <alignment horizontal="center" wrapText="1"/>
      <protection locked="0"/>
    </xf>
    <xf numFmtId="165" fontId="78" fillId="70" borderId="5" xfId="165" applyNumberFormat="1" applyFont="1" applyFill="1" applyBorder="1" applyAlignment="1">
      <alignment horizontal="center"/>
    </xf>
    <xf numFmtId="165" fontId="78" fillId="70" borderId="38" xfId="165" applyNumberFormat="1" applyFont="1" applyFill="1" applyBorder="1" applyAlignment="1">
      <alignment horizontal="center"/>
    </xf>
    <xf numFmtId="165" fontId="78" fillId="56" borderId="47" xfId="165" applyNumberFormat="1" applyFont="1" applyFill="1" applyBorder="1" applyAlignment="1">
      <alignment horizontal="center" wrapText="1"/>
    </xf>
    <xf numFmtId="165" fontId="78" fillId="0" borderId="36" xfId="165" applyNumberFormat="1" applyFont="1" applyBorder="1" applyAlignment="1" applyProtection="1">
      <alignment horizontal="center" wrapText="1"/>
      <protection locked="0"/>
    </xf>
    <xf numFmtId="165" fontId="78" fillId="0" borderId="48" xfId="165" applyNumberFormat="1" applyFont="1" applyBorder="1" applyAlignment="1" applyProtection="1">
      <alignment horizontal="center" wrapText="1"/>
      <protection locked="0"/>
    </xf>
    <xf numFmtId="165" fontId="78" fillId="0" borderId="5" xfId="165" applyNumberFormat="1" applyFont="1" applyBorder="1" applyAlignment="1" applyProtection="1">
      <alignment horizontal="center" wrapText="1"/>
      <protection locked="0"/>
    </xf>
    <xf numFmtId="165" fontId="78" fillId="0" borderId="5" xfId="165" applyNumberFormat="1" applyFont="1" applyBorder="1" applyAlignment="1" applyProtection="1">
      <alignment horizontal="center"/>
      <protection locked="0"/>
    </xf>
    <xf numFmtId="165" fontId="80" fillId="74" borderId="48" xfId="165" applyNumberFormat="1" applyFont="1" applyFill="1" applyBorder="1" applyAlignment="1" applyProtection="1">
      <alignment horizontal="center" wrapText="1"/>
      <protection locked="0"/>
    </xf>
    <xf numFmtId="165" fontId="78" fillId="0" borderId="38" xfId="165" applyNumberFormat="1" applyFont="1" applyBorder="1" applyAlignment="1" applyProtection="1">
      <alignment horizontal="center" wrapText="1"/>
      <protection locked="0"/>
    </xf>
    <xf numFmtId="165" fontId="78" fillId="0" borderId="35" xfId="165" applyNumberFormat="1" applyFont="1" applyBorder="1" applyAlignment="1" applyProtection="1">
      <alignment horizontal="center" wrapText="1"/>
      <protection locked="0"/>
    </xf>
    <xf numFmtId="165" fontId="78" fillId="73" borderId="74" xfId="165" applyNumberFormat="1" applyFont="1" applyFill="1" applyBorder="1" applyAlignment="1">
      <alignment horizontal="center" wrapText="1"/>
    </xf>
    <xf numFmtId="165" fontId="78" fillId="73" borderId="40" xfId="165" applyNumberFormat="1" applyFont="1" applyFill="1" applyBorder="1" applyAlignment="1">
      <alignment horizontal="center" wrapText="1"/>
    </xf>
    <xf numFmtId="165" fontId="78" fillId="73" borderId="40" xfId="165" applyNumberFormat="1" applyFont="1" applyFill="1" applyBorder="1" applyAlignment="1">
      <alignment horizontal="center"/>
    </xf>
    <xf numFmtId="165" fontId="78" fillId="73" borderId="72" xfId="165" applyNumberFormat="1" applyFont="1" applyFill="1" applyBorder="1" applyAlignment="1">
      <alignment horizontal="center" wrapText="1"/>
    </xf>
    <xf numFmtId="165" fontId="78" fillId="73" borderId="46" xfId="165" applyNumberFormat="1" applyFont="1" applyFill="1" applyBorder="1" applyAlignment="1">
      <alignment horizontal="center" wrapText="1"/>
    </xf>
    <xf numFmtId="165" fontId="78" fillId="56" borderId="41" xfId="165" applyNumberFormat="1" applyFont="1" applyFill="1" applyBorder="1" applyAlignment="1">
      <alignment horizontal="center" wrapText="1"/>
    </xf>
    <xf numFmtId="165" fontId="78" fillId="56" borderId="41" xfId="165" applyNumberFormat="1" applyFont="1" applyFill="1" applyBorder="1" applyAlignment="1">
      <alignment horizontal="center"/>
    </xf>
    <xf numFmtId="165" fontId="78" fillId="56" borderId="35" xfId="165" applyNumberFormat="1" applyFont="1" applyFill="1" applyBorder="1" applyAlignment="1">
      <alignment horizontal="center" wrapText="1"/>
    </xf>
    <xf numFmtId="165" fontId="78" fillId="70" borderId="49" xfId="165" applyNumberFormat="1" applyFont="1" applyFill="1" applyBorder="1" applyAlignment="1">
      <alignment horizontal="center"/>
    </xf>
    <xf numFmtId="165" fontId="78" fillId="70" borderId="51" xfId="165" applyNumberFormat="1" applyFont="1" applyFill="1" applyBorder="1" applyAlignment="1">
      <alignment horizontal="center"/>
    </xf>
    <xf numFmtId="165" fontId="80" fillId="74" borderId="49" xfId="165" applyNumberFormat="1" applyFont="1" applyFill="1" applyBorder="1" applyAlignment="1" applyProtection="1">
      <alignment horizontal="center" wrapText="1"/>
      <protection locked="0"/>
    </xf>
    <xf numFmtId="165" fontId="78" fillId="70" borderId="36" xfId="165" applyNumberFormat="1" applyFont="1" applyFill="1" applyBorder="1" applyAlignment="1">
      <alignment horizontal="center"/>
    </xf>
    <xf numFmtId="165" fontId="78" fillId="70" borderId="48" xfId="165" applyNumberFormat="1" applyFont="1" applyFill="1" applyBorder="1" applyAlignment="1">
      <alignment horizontal="center"/>
    </xf>
    <xf numFmtId="165" fontId="80" fillId="74" borderId="52" xfId="165" applyNumberFormat="1" applyFont="1" applyFill="1" applyBorder="1" applyAlignment="1" applyProtection="1">
      <alignment horizontal="center" wrapText="1"/>
      <protection locked="0"/>
    </xf>
    <xf numFmtId="165" fontId="78" fillId="73" borderId="49" xfId="165" applyNumberFormat="1" applyFont="1" applyFill="1" applyBorder="1" applyAlignment="1">
      <alignment horizontal="center" wrapText="1"/>
    </xf>
    <xf numFmtId="165" fontId="80" fillId="74" borderId="34" xfId="165" applyNumberFormat="1" applyFont="1" applyFill="1" applyBorder="1" applyAlignment="1" applyProtection="1">
      <alignment horizontal="center" wrapText="1"/>
      <protection locked="0"/>
    </xf>
    <xf numFmtId="165" fontId="80" fillId="74" borderId="74" xfId="165" applyNumberFormat="1" applyFont="1" applyFill="1" applyBorder="1" applyAlignment="1" applyProtection="1">
      <alignment horizontal="center" wrapText="1"/>
      <protection locked="0"/>
    </xf>
    <xf numFmtId="165" fontId="78" fillId="73" borderId="41" xfId="165" applyNumberFormat="1" applyFont="1" applyFill="1" applyBorder="1" applyAlignment="1">
      <alignment horizontal="center"/>
    </xf>
    <xf numFmtId="165" fontId="78" fillId="73" borderId="35" xfId="165" applyNumberFormat="1" applyFont="1" applyFill="1" applyBorder="1" applyAlignment="1">
      <alignment horizontal="center" wrapText="1"/>
    </xf>
    <xf numFmtId="165" fontId="78" fillId="0" borderId="49" xfId="165" applyNumberFormat="1" applyFont="1" applyFill="1" applyBorder="1" applyAlignment="1">
      <alignment horizontal="center" wrapText="1"/>
    </xf>
    <xf numFmtId="165" fontId="78" fillId="0" borderId="51" xfId="165" applyNumberFormat="1" applyFont="1" applyFill="1" applyBorder="1" applyAlignment="1">
      <alignment horizontal="center" wrapText="1"/>
    </xf>
    <xf numFmtId="165" fontId="78" fillId="0" borderId="51" xfId="165" applyNumberFormat="1" applyFont="1" applyFill="1" applyBorder="1" applyAlignment="1">
      <alignment horizontal="center"/>
    </xf>
    <xf numFmtId="165" fontId="78" fillId="0" borderId="36" xfId="165" applyNumberFormat="1" applyFont="1" applyFill="1" applyBorder="1" applyAlignment="1">
      <alignment horizontal="center" wrapText="1"/>
    </xf>
    <xf numFmtId="165" fontId="78" fillId="70" borderId="52" xfId="165" applyNumberFormat="1" applyFont="1" applyFill="1" applyBorder="1" applyAlignment="1">
      <alignment horizontal="center"/>
    </xf>
    <xf numFmtId="165" fontId="78" fillId="70" borderId="18" xfId="165" applyNumberFormat="1" applyFont="1" applyFill="1" applyBorder="1" applyAlignment="1">
      <alignment horizontal="center"/>
    </xf>
    <xf numFmtId="165" fontId="78" fillId="70" borderId="37" xfId="165" applyNumberFormat="1" applyFont="1" applyFill="1" applyBorder="1" applyAlignment="1">
      <alignment horizontal="center"/>
    </xf>
    <xf numFmtId="165" fontId="78" fillId="0" borderId="52" xfId="165" applyNumberFormat="1" applyFont="1" applyBorder="1" applyAlignment="1" applyProtection="1">
      <alignment horizontal="center" wrapText="1"/>
      <protection locked="0"/>
    </xf>
    <xf numFmtId="165" fontId="78" fillId="0" borderId="18" xfId="165" applyNumberFormat="1" applyFont="1" applyBorder="1" applyAlignment="1" applyProtection="1">
      <alignment horizontal="center" wrapText="1"/>
      <protection locked="0"/>
    </xf>
    <xf numFmtId="165" fontId="78" fillId="0" borderId="18" xfId="165" applyNumberFormat="1" applyFont="1" applyBorder="1" applyAlignment="1" applyProtection="1">
      <alignment horizontal="center"/>
      <protection locked="0"/>
    </xf>
    <xf numFmtId="165" fontId="78" fillId="0" borderId="37" xfId="165" applyNumberFormat="1" applyFont="1" applyBorder="1" applyAlignment="1" applyProtection="1">
      <alignment horizontal="center" wrapText="1"/>
      <protection locked="0"/>
    </xf>
    <xf numFmtId="165" fontId="78" fillId="73" borderId="47" xfId="165" applyNumberFormat="1" applyFont="1" applyFill="1" applyBorder="1" applyAlignment="1">
      <alignment horizontal="center" wrapText="1"/>
    </xf>
    <xf numFmtId="165" fontId="78" fillId="56" borderId="47" xfId="165" applyNumberFormat="1" applyFont="1" applyFill="1" applyBorder="1" applyAlignment="1">
      <alignment horizontal="center"/>
    </xf>
    <xf numFmtId="165" fontId="78" fillId="56" borderId="35" xfId="165" applyNumberFormat="1" applyFont="1" applyFill="1" applyBorder="1" applyAlignment="1">
      <alignment horizontal="center"/>
    </xf>
    <xf numFmtId="0" fontId="2" fillId="0" borderId="0" xfId="384" applyFont="1" applyFill="1" applyBorder="1" applyAlignment="1" applyProtection="1">
      <alignment horizontal="left"/>
      <protection locked="0"/>
    </xf>
    <xf numFmtId="0" fontId="2" fillId="0" borderId="0" xfId="384" applyFont="1" applyFill="1" applyBorder="1" applyAlignment="1" applyProtection="1">
      <alignment horizontal="center" vertical="center"/>
      <protection locked="0"/>
    </xf>
    <xf numFmtId="0" fontId="3" fillId="0" borderId="0" xfId="384" applyFont="1" applyFill="1" applyAlignment="1">
      <alignment horizontal="left"/>
      <protection/>
    </xf>
    <xf numFmtId="0" fontId="82" fillId="0" borderId="0" xfId="384" applyFont="1" applyFill="1" applyAlignment="1">
      <alignment horizontal="center"/>
      <protection/>
    </xf>
    <xf numFmtId="0" fontId="0" fillId="0" borderId="0" xfId="384" applyAlignment="1">
      <alignment/>
      <protection/>
    </xf>
    <xf numFmtId="0" fontId="84" fillId="0" borderId="0" xfId="384" applyFont="1" applyFill="1" applyBorder="1" applyAlignment="1">
      <alignment horizontal="center" vertical="center" wrapText="1"/>
      <protection/>
    </xf>
    <xf numFmtId="0" fontId="3" fillId="0" borderId="0" xfId="384" applyFont="1" applyFill="1" applyAlignment="1">
      <alignment horizontal="left" vertical="center"/>
      <protection/>
    </xf>
    <xf numFmtId="0" fontId="82" fillId="0" borderId="0" xfId="384" applyFont="1" applyFill="1" applyAlignment="1">
      <alignment horizontal="center" vertical="center"/>
      <protection/>
    </xf>
    <xf numFmtId="0" fontId="84" fillId="0" borderId="0" xfId="454" applyFont="1" applyFill="1" applyBorder="1" applyAlignment="1">
      <alignment horizontal="center" vertical="center"/>
      <protection/>
    </xf>
    <xf numFmtId="0" fontId="84" fillId="0" borderId="0" xfId="384" applyFont="1" applyFill="1" applyBorder="1" applyAlignment="1">
      <alignment horizontal="center" vertical="center"/>
      <protection/>
    </xf>
    <xf numFmtId="0" fontId="78" fillId="56" borderId="18" xfId="0" applyFont="1" applyFill="1" applyBorder="1" applyAlignment="1" applyProtection="1">
      <alignment horizontal="center" vertical="center" textRotation="90" wrapText="1"/>
      <protection/>
    </xf>
    <xf numFmtId="0" fontId="78" fillId="56" borderId="34" xfId="0" applyFont="1" applyFill="1" applyBorder="1" applyAlignment="1" applyProtection="1">
      <alignment horizontal="center" vertical="center" textRotation="90" wrapText="1"/>
      <protection/>
    </xf>
    <xf numFmtId="0" fontId="78" fillId="56" borderId="18" xfId="0" applyFont="1" applyFill="1" applyBorder="1" applyAlignment="1">
      <alignment horizontal="center" vertical="center" wrapText="1"/>
    </xf>
    <xf numFmtId="0" fontId="3" fillId="56" borderId="75" xfId="0" applyNumberFormat="1" applyFont="1" applyFill="1" applyBorder="1" applyAlignment="1" applyProtection="1">
      <alignment horizontal="center" vertical="center" wrapText="1"/>
      <protection/>
    </xf>
    <xf numFmtId="0" fontId="3" fillId="56" borderId="73" xfId="0" applyNumberFormat="1" applyFont="1" applyFill="1" applyBorder="1" applyAlignment="1" applyProtection="1">
      <alignment horizontal="center" vertical="center" wrapText="1"/>
      <protection/>
    </xf>
    <xf numFmtId="0" fontId="78" fillId="56" borderId="43" xfId="0" applyFont="1" applyFill="1" applyBorder="1" applyAlignment="1" applyProtection="1">
      <alignment horizontal="center" vertical="center" textRotation="90" wrapText="1"/>
      <protection/>
    </xf>
    <xf numFmtId="0" fontId="78" fillId="56" borderId="76" xfId="0" applyFont="1" applyFill="1" applyBorder="1" applyAlignment="1" applyProtection="1">
      <alignment horizontal="center" vertical="center" textRotation="90" wrapText="1"/>
      <protection/>
    </xf>
    <xf numFmtId="0" fontId="78" fillId="56" borderId="37" xfId="0" applyFont="1" applyFill="1" applyBorder="1" applyAlignment="1" applyProtection="1">
      <alignment horizontal="center" vertical="center" textRotation="90" wrapText="1"/>
      <protection/>
    </xf>
    <xf numFmtId="0" fontId="78" fillId="56" borderId="77" xfId="0" applyFont="1" applyFill="1" applyBorder="1" applyAlignment="1" applyProtection="1">
      <alignment horizontal="center" vertical="center" textRotation="90" wrapText="1"/>
      <protection/>
    </xf>
    <xf numFmtId="0" fontId="3" fillId="56" borderId="78" xfId="456" applyFont="1" applyFill="1" applyBorder="1" applyAlignment="1">
      <alignment horizontal="center" vertical="center" wrapText="1"/>
      <protection/>
    </xf>
    <xf numFmtId="0" fontId="3" fillId="56" borderId="79" xfId="456" applyFont="1" applyFill="1" applyBorder="1" applyAlignment="1">
      <alignment horizontal="center" vertical="center" wrapText="1"/>
      <protection/>
    </xf>
    <xf numFmtId="0" fontId="82" fillId="0" borderId="0" xfId="0" applyFont="1" applyBorder="1" applyAlignment="1">
      <alignment horizontal="center" vertical="center"/>
    </xf>
    <xf numFmtId="0" fontId="82" fillId="0" borderId="10" xfId="0" applyFont="1" applyBorder="1" applyAlignment="1">
      <alignment horizontal="center" vertical="center"/>
    </xf>
    <xf numFmtId="0" fontId="82" fillId="0" borderId="0" xfId="0" applyFont="1" applyBorder="1" applyAlignment="1">
      <alignment horizontal="center" vertical="center" wrapText="1"/>
    </xf>
    <xf numFmtId="0" fontId="82" fillId="0" borderId="10" xfId="0" applyFont="1" applyBorder="1" applyAlignment="1">
      <alignment horizontal="center" vertical="center" wrapText="1"/>
    </xf>
    <xf numFmtId="0" fontId="3" fillId="76" borderId="80" xfId="0" applyNumberFormat="1" applyFont="1" applyFill="1" applyBorder="1" applyAlignment="1" applyProtection="1">
      <alignment horizontal="center" vertical="center" wrapText="1"/>
      <protection/>
    </xf>
    <xf numFmtId="0" fontId="3" fillId="72" borderId="73" xfId="0" applyFont="1" applyFill="1" applyBorder="1" applyAlignment="1" applyProtection="1">
      <alignment horizontal="center" vertical="center" wrapText="1"/>
      <protection/>
    </xf>
    <xf numFmtId="0" fontId="3" fillId="72" borderId="18" xfId="0" applyFont="1" applyFill="1" applyBorder="1" applyAlignment="1" applyProtection="1">
      <alignment horizontal="center" vertical="center" wrapText="1"/>
      <protection/>
    </xf>
    <xf numFmtId="0" fontId="3" fillId="72" borderId="34" xfId="0" applyFont="1" applyFill="1" applyBorder="1" applyAlignment="1" applyProtection="1">
      <alignment horizontal="center" vertical="center" wrapText="1"/>
      <protection/>
    </xf>
    <xf numFmtId="0" fontId="84" fillId="0" borderId="0" xfId="384" applyFont="1" applyFill="1" applyAlignment="1">
      <alignment horizontal="right"/>
      <protection/>
    </xf>
    <xf numFmtId="0" fontId="3" fillId="76" borderId="81" xfId="456" applyFont="1" applyFill="1" applyBorder="1" applyAlignment="1">
      <alignment horizontal="center" vertical="center" textRotation="90"/>
      <protection/>
    </xf>
    <xf numFmtId="0" fontId="3" fillId="76" borderId="45" xfId="456" applyFont="1" applyFill="1" applyBorder="1" applyAlignment="1">
      <alignment horizontal="center" vertical="center" textRotation="90"/>
      <protection/>
    </xf>
    <xf numFmtId="0" fontId="3" fillId="76" borderId="82" xfId="456" applyFont="1" applyFill="1" applyBorder="1" applyAlignment="1">
      <alignment horizontal="center" vertical="center" textRotation="90"/>
      <protection/>
    </xf>
    <xf numFmtId="0" fontId="3" fillId="76" borderId="37" xfId="0" applyNumberFormat="1" applyFont="1" applyFill="1" applyBorder="1" applyAlignment="1" applyProtection="1">
      <alignment horizontal="center" vertical="center" wrapText="1"/>
      <protection/>
    </xf>
    <xf numFmtId="0" fontId="3" fillId="76" borderId="77" xfId="0" applyNumberFormat="1" applyFont="1" applyFill="1" applyBorder="1" applyAlignment="1" applyProtection="1">
      <alignment horizontal="center" vertical="center" wrapText="1"/>
      <protection/>
    </xf>
    <xf numFmtId="0" fontId="78" fillId="56" borderId="52" xfId="0" applyFont="1" applyFill="1" applyBorder="1" applyAlignment="1">
      <alignment horizontal="center" vertical="center" wrapText="1"/>
    </xf>
    <xf numFmtId="0" fontId="3" fillId="56" borderId="83" xfId="0" applyNumberFormat="1" applyFont="1" applyFill="1" applyBorder="1" applyAlignment="1" applyProtection="1">
      <alignment horizontal="center" vertical="center" wrapText="1"/>
      <protection/>
    </xf>
    <xf numFmtId="165" fontId="78" fillId="75" borderId="51" xfId="165" applyNumberFormat="1" applyFont="1" applyFill="1" applyBorder="1" applyAlignment="1" applyProtection="1">
      <alignment horizontal="center" wrapText="1"/>
      <protection locked="0"/>
    </xf>
  </cellXfs>
  <cellStyles count="778">
    <cellStyle name="Normal" xfId="0"/>
    <cellStyle name="_FS_TBI Romania_March 2007" xfId="15"/>
    <cellStyle name="_FS_TBI Romania_March 2007_investments analysis TBIH (2)" xfId="16"/>
    <cellStyle name="_FS_TBI Romania_March 2007_TBIH Shab 12-07" xfId="17"/>
    <cellStyle name="_FS_TBI Romania_March 2007_TBIH Shab 12-07 Statutory" xfId="18"/>
    <cellStyle name="20% - Accent1" xfId="19"/>
    <cellStyle name="20% - Accent1 2" xfId="20"/>
    <cellStyle name="20% - Accent1 3" xfId="21"/>
    <cellStyle name="20% - Accent2" xfId="22"/>
    <cellStyle name="20% - Accent2 2" xfId="23"/>
    <cellStyle name="20% - Accent2 3" xfId="24"/>
    <cellStyle name="20% - Accent3" xfId="25"/>
    <cellStyle name="20% - Accent3 2" xfId="26"/>
    <cellStyle name="20% - Accent3 3" xfId="27"/>
    <cellStyle name="20% - Accent4" xfId="28"/>
    <cellStyle name="20% - Accent4 2" xfId="29"/>
    <cellStyle name="20% - Accent4 3" xfId="30"/>
    <cellStyle name="20% - Accent5" xfId="31"/>
    <cellStyle name="20% - Accent5 2" xfId="32"/>
    <cellStyle name="20% - Accent5 3" xfId="33"/>
    <cellStyle name="20% - Accent6" xfId="34"/>
    <cellStyle name="20% - Accent6 2" xfId="35"/>
    <cellStyle name="20% - Accent6 3" xfId="36"/>
    <cellStyle name="20% - Акцент1" xfId="37"/>
    <cellStyle name="20% - Акцент2" xfId="38"/>
    <cellStyle name="20% - Акцент3" xfId="39"/>
    <cellStyle name="20% - Акцент4" xfId="40"/>
    <cellStyle name="20% - Акцент5" xfId="41"/>
    <cellStyle name="20% - Акцент6" xfId="42"/>
    <cellStyle name="20% - הדגשה1" xfId="43"/>
    <cellStyle name="20% - הדגשה2" xfId="44"/>
    <cellStyle name="20% - הדגשה3" xfId="45"/>
    <cellStyle name="20% - הדגשה4" xfId="46"/>
    <cellStyle name="20% - הדגשה5" xfId="47"/>
    <cellStyle name="20% - הדגשה6" xfId="48"/>
    <cellStyle name="40% - Accent1" xfId="49"/>
    <cellStyle name="40% - Accent1 2" xfId="50"/>
    <cellStyle name="40% - Accent1 3" xfId="51"/>
    <cellStyle name="40% - Accent2" xfId="52"/>
    <cellStyle name="40% - Accent2 2" xfId="53"/>
    <cellStyle name="40% - Accent2 3" xfId="54"/>
    <cellStyle name="40% - Accent3" xfId="55"/>
    <cellStyle name="40% - Accent3 2" xfId="56"/>
    <cellStyle name="40% - Accent3 3" xfId="57"/>
    <cellStyle name="40% - Accent4" xfId="58"/>
    <cellStyle name="40% - Accent4 2" xfId="59"/>
    <cellStyle name="40% - Accent4 3" xfId="60"/>
    <cellStyle name="40% - Accent5" xfId="61"/>
    <cellStyle name="40% - Accent5 2" xfId="62"/>
    <cellStyle name="40% - Accent5 3" xfId="63"/>
    <cellStyle name="40% - Accent6" xfId="64"/>
    <cellStyle name="40% - Accent6 2" xfId="65"/>
    <cellStyle name="40% - Accent6 3" xfId="66"/>
    <cellStyle name="40% - Акцент1" xfId="67"/>
    <cellStyle name="40% - Акцент2" xfId="68"/>
    <cellStyle name="40% - Акцент3" xfId="69"/>
    <cellStyle name="40% - Акцент4" xfId="70"/>
    <cellStyle name="40% - Акцент5" xfId="71"/>
    <cellStyle name="40% - Акцент6" xfId="72"/>
    <cellStyle name="40% - הדגשה1" xfId="73"/>
    <cellStyle name="40% - הדגשה2" xfId="74"/>
    <cellStyle name="40% - הדגשה3" xfId="75"/>
    <cellStyle name="40% - הדגשה4" xfId="76"/>
    <cellStyle name="40% - הדגשה5" xfId="77"/>
    <cellStyle name="40% - הדגשה6" xfId="78"/>
    <cellStyle name="60% - Accent1" xfId="79"/>
    <cellStyle name="60% - Accent1 2" xfId="80"/>
    <cellStyle name="60% - Accent1 3" xfId="81"/>
    <cellStyle name="60% - Accent2" xfId="82"/>
    <cellStyle name="60% - Accent2 2" xfId="83"/>
    <cellStyle name="60% - Accent2 3" xfId="84"/>
    <cellStyle name="60% - Accent3" xfId="85"/>
    <cellStyle name="60% - Accent3 2" xfId="86"/>
    <cellStyle name="60% - Accent3 3" xfId="87"/>
    <cellStyle name="60% - Accent4" xfId="88"/>
    <cellStyle name="60% - Accent4 2" xfId="89"/>
    <cellStyle name="60% - Accent4 3" xfId="90"/>
    <cellStyle name="60% - Accent5" xfId="91"/>
    <cellStyle name="60% - Accent5 2" xfId="92"/>
    <cellStyle name="60% - Accent5 3" xfId="93"/>
    <cellStyle name="60% - Accent6" xfId="94"/>
    <cellStyle name="60% - Accent6 2" xfId="95"/>
    <cellStyle name="60% - Accent6 3" xfId="96"/>
    <cellStyle name="60% - Акцент1" xfId="97"/>
    <cellStyle name="60% - Акцент2" xfId="98"/>
    <cellStyle name="60% - Акцент3" xfId="99"/>
    <cellStyle name="60% - Акцент4" xfId="100"/>
    <cellStyle name="60% - Акцент5" xfId="101"/>
    <cellStyle name="60% - Акцент6" xfId="102"/>
    <cellStyle name="60% - הדגשה1" xfId="103"/>
    <cellStyle name="60% - הדגשה2" xfId="104"/>
    <cellStyle name="60% - הדגשה3" xfId="105"/>
    <cellStyle name="60% - הדגשה4" xfId="106"/>
    <cellStyle name="60% - הדגשה5" xfId="107"/>
    <cellStyle name="60% - הדגשה6" xfId="108"/>
    <cellStyle name="Accent1" xfId="109"/>
    <cellStyle name="Accent1 - 20%" xfId="110"/>
    <cellStyle name="Accent1 - 40%" xfId="111"/>
    <cellStyle name="Accent1 - 60%" xfId="112"/>
    <cellStyle name="Accent1 2" xfId="113"/>
    <cellStyle name="Accent1 3" xfId="114"/>
    <cellStyle name="Accent2" xfId="115"/>
    <cellStyle name="Accent2 - 20%" xfId="116"/>
    <cellStyle name="Accent2 - 40%" xfId="117"/>
    <cellStyle name="Accent2 - 60%" xfId="118"/>
    <cellStyle name="Accent2 2" xfId="119"/>
    <cellStyle name="Accent2 3" xfId="120"/>
    <cellStyle name="Accent3" xfId="121"/>
    <cellStyle name="Accent3 - 20%" xfId="122"/>
    <cellStyle name="Accent3 - 40%" xfId="123"/>
    <cellStyle name="Accent3 - 60%" xfId="124"/>
    <cellStyle name="Accent3 2" xfId="125"/>
    <cellStyle name="Accent3 3" xfId="126"/>
    <cellStyle name="Accent4" xfId="127"/>
    <cellStyle name="Accent4 - 20%" xfId="128"/>
    <cellStyle name="Accent4 - 40%" xfId="129"/>
    <cellStyle name="Accent4 - 60%" xfId="130"/>
    <cellStyle name="Accent4 2" xfId="131"/>
    <cellStyle name="Accent4 3" xfId="132"/>
    <cellStyle name="Accent5" xfId="133"/>
    <cellStyle name="Accent5 - 20%" xfId="134"/>
    <cellStyle name="Accent5 - 40%" xfId="135"/>
    <cellStyle name="Accent5 - 60%" xfId="136"/>
    <cellStyle name="Accent5 2" xfId="137"/>
    <cellStyle name="Accent5 3" xfId="138"/>
    <cellStyle name="Accent6" xfId="139"/>
    <cellStyle name="Accent6 - 20%" xfId="140"/>
    <cellStyle name="Accent6 - 40%" xfId="141"/>
    <cellStyle name="Accent6 - 60%" xfId="142"/>
    <cellStyle name="Accent6 2" xfId="143"/>
    <cellStyle name="Accent6 3" xfId="144"/>
    <cellStyle name="args.style" xfId="145"/>
    <cellStyle name="Bad" xfId="146"/>
    <cellStyle name="Bad 2" xfId="147"/>
    <cellStyle name="Bad 3" xfId="148"/>
    <cellStyle name="Calc Currency (0)" xfId="149"/>
    <cellStyle name="Calc Currency (0) 2" xfId="150"/>
    <cellStyle name="Calc Currency (0) 3" xfId="151"/>
    <cellStyle name="Calc Currency (0) 4" xfId="152"/>
    <cellStyle name="Calc Currency (0) 5" xfId="153"/>
    <cellStyle name="Calc Currency (0) 6" xfId="154"/>
    <cellStyle name="Calc Currency (0) 7" xfId="155"/>
    <cellStyle name="Calc Currency (0) 8" xfId="156"/>
    <cellStyle name="Calculation" xfId="157"/>
    <cellStyle name="Calculation 2" xfId="158"/>
    <cellStyle name="Calculation 3" xfId="159"/>
    <cellStyle name="Centered Heading" xfId="160"/>
    <cellStyle name="Check Cell" xfId="161"/>
    <cellStyle name="Check Cell 2" xfId="162"/>
    <cellStyle name="Check Cell 3" xfId="163"/>
    <cellStyle name="Column_Title" xfId="164"/>
    <cellStyle name="Comma" xfId="165"/>
    <cellStyle name="Comma %" xfId="166"/>
    <cellStyle name="Comma [0]" xfId="167"/>
    <cellStyle name="Comma 0.0" xfId="168"/>
    <cellStyle name="Comma 0.0%" xfId="169"/>
    <cellStyle name="Comma 0.00" xfId="170"/>
    <cellStyle name="Comma 0.00%" xfId="171"/>
    <cellStyle name="Comma 0.000" xfId="172"/>
    <cellStyle name="Comma 0.000%" xfId="173"/>
    <cellStyle name="Comma 10" xfId="174"/>
    <cellStyle name="Comma 10 2" xfId="175"/>
    <cellStyle name="Comma 10 2 2" xfId="176"/>
    <cellStyle name="Comma 11" xfId="177"/>
    <cellStyle name="Comma 12" xfId="178"/>
    <cellStyle name="Comma 13" xfId="179"/>
    <cellStyle name="Comma 13 2" xfId="180"/>
    <cellStyle name="Comma 13 3" xfId="181"/>
    <cellStyle name="Comma 14 2" xfId="182"/>
    <cellStyle name="Comma 14 2 2" xfId="183"/>
    <cellStyle name="Comma 14 2 2 2" xfId="184"/>
    <cellStyle name="Comma 14 2 2 3" xfId="185"/>
    <cellStyle name="Comma 14 3" xfId="186"/>
    <cellStyle name="Comma 14 3 2" xfId="187"/>
    <cellStyle name="Comma 14 3 3" xfId="188"/>
    <cellStyle name="Comma 2" xfId="189"/>
    <cellStyle name="Comma 2 2" xfId="190"/>
    <cellStyle name="Comma 2 2 10" xfId="191"/>
    <cellStyle name="Comma 2 2 11" xfId="192"/>
    <cellStyle name="Comma 2 2 12" xfId="193"/>
    <cellStyle name="Comma 2 2 2" xfId="194"/>
    <cellStyle name="Comma 2 2 2 10" xfId="195"/>
    <cellStyle name="Comma 2 2 2 11" xfId="196"/>
    <cellStyle name="Comma 2 2 2 12" xfId="197"/>
    <cellStyle name="Comma 2 2 2 2" xfId="198"/>
    <cellStyle name="Comma 2 2 2 2 2" xfId="199"/>
    <cellStyle name="Comma 2 2 2 2 2 2" xfId="200"/>
    <cellStyle name="Comma 2 2 2 2 2 2 2" xfId="201"/>
    <cellStyle name="Comma 2 2 2 2 2 2 2 2" xfId="202"/>
    <cellStyle name="Comma 2 2 2 2 2 2 2 2 2" xfId="203"/>
    <cellStyle name="Comma 2 2 2 2 2 2 2 2 2 2" xfId="204"/>
    <cellStyle name="Comma 2 2 2 2 2 2 2 2 2 2 2" xfId="205"/>
    <cellStyle name="Comma 2 2 2 2 2 2 2 2 2 2 3" xfId="206"/>
    <cellStyle name="Comma 2 2 2 2 2 2 2 2 2 3" xfId="207"/>
    <cellStyle name="Comma 2 2 2 2 2 2 2 2 2 4" xfId="208"/>
    <cellStyle name="Comma 2 2 2 2 2 2 2 2 3" xfId="209"/>
    <cellStyle name="Comma 2 2 2 2 2 2 2 2 4" xfId="210"/>
    <cellStyle name="Comma 2 2 2 2 2 2 2 3" xfId="211"/>
    <cellStyle name="Comma 2 2 2 2 2 2 2 4" xfId="212"/>
    <cellStyle name="Comma 2 2 2 2 2 2 2 5" xfId="213"/>
    <cellStyle name="Comma 2 2 2 2 2 2 3" xfId="214"/>
    <cellStyle name="Comma 2 2 2 2 2 2 4" xfId="215"/>
    <cellStyle name="Comma 2 2 2 2 2 2 5" xfId="216"/>
    <cellStyle name="Comma 2 2 2 2 2 2 6" xfId="217"/>
    <cellStyle name="Comma 2 2 2 2 2 3" xfId="218"/>
    <cellStyle name="Comma 2 2 2 2 2 3 2" xfId="219"/>
    <cellStyle name="Comma 2 2 2 2 2 4" xfId="220"/>
    <cellStyle name="Comma 2 2 2 2 2 5" xfId="221"/>
    <cellStyle name="Comma 2 2 2 2 2 6" xfId="222"/>
    <cellStyle name="Comma 2 2 2 2 3" xfId="223"/>
    <cellStyle name="Comma 2 2 2 2 4" xfId="224"/>
    <cellStyle name="Comma 2 2 2 2 5" xfId="225"/>
    <cellStyle name="Comma 2 2 2 2 5 2" xfId="226"/>
    <cellStyle name="Comma 2 2 2 2 6" xfId="227"/>
    <cellStyle name="Comma 2 2 2 2 7" xfId="228"/>
    <cellStyle name="Comma 2 2 2 2 8" xfId="229"/>
    <cellStyle name="Comma 2 2 2 2 9" xfId="230"/>
    <cellStyle name="Comma 2 2 2 3" xfId="231"/>
    <cellStyle name="Comma 2 2 2 4" xfId="232"/>
    <cellStyle name="Comma 2 2 2 5" xfId="233"/>
    <cellStyle name="Comma 2 2 2 5 2" xfId="234"/>
    <cellStyle name="Comma 2 2 2 5 2 2" xfId="235"/>
    <cellStyle name="Comma 2 2 2 5 2 2 2" xfId="236"/>
    <cellStyle name="Comma 2 2 2 5 2 3" xfId="237"/>
    <cellStyle name="Comma 2 2 2 5 3" xfId="238"/>
    <cellStyle name="Comma 2 2 2 5 3 2" xfId="239"/>
    <cellStyle name="Comma 2 2 2 6" xfId="240"/>
    <cellStyle name="Comma 2 2 2 7" xfId="241"/>
    <cellStyle name="Comma 2 2 2 7 2" xfId="242"/>
    <cellStyle name="Comma 2 2 2 8" xfId="243"/>
    <cellStyle name="Comma 2 2 2 9" xfId="244"/>
    <cellStyle name="Comma 2 2 3" xfId="245"/>
    <cellStyle name="Comma 2 2 3 2" xfId="246"/>
    <cellStyle name="Comma 2 2 3 2 2" xfId="247"/>
    <cellStyle name="Comma 2 2 3 2 2 2" xfId="248"/>
    <cellStyle name="Comma 2 2 3 2 2 2 2" xfId="249"/>
    <cellStyle name="Comma 2 2 3 2 2 3" xfId="250"/>
    <cellStyle name="Comma 2 2 3 2 3" xfId="251"/>
    <cellStyle name="Comma 2 2 3 2 3 2" xfId="252"/>
    <cellStyle name="Comma 2 2 3 3" xfId="253"/>
    <cellStyle name="Comma 2 2 3 4" xfId="254"/>
    <cellStyle name="Comma 2 2 3 5" xfId="255"/>
    <cellStyle name="Comma 2 2 3 5 2" xfId="256"/>
    <cellStyle name="Comma 2 2 3 6" xfId="257"/>
    <cellStyle name="Comma 2 2 4" xfId="258"/>
    <cellStyle name="Comma 2 2 5" xfId="259"/>
    <cellStyle name="Comma 2 2 5 2" xfId="260"/>
    <cellStyle name="Comma 2 2 5 2 2" xfId="261"/>
    <cellStyle name="Comma 2 2 5 2 2 2" xfId="262"/>
    <cellStyle name="Comma 2 2 5 2 3" xfId="263"/>
    <cellStyle name="Comma 2 2 5 3" xfId="264"/>
    <cellStyle name="Comma 2 2 5 3 2" xfId="265"/>
    <cellStyle name="Comma 2 2 6" xfId="266"/>
    <cellStyle name="Comma 2 2 7" xfId="267"/>
    <cellStyle name="Comma 2 2 7 2" xfId="268"/>
    <cellStyle name="Comma 2 2 8" xfId="269"/>
    <cellStyle name="Comma 2 2 9" xfId="270"/>
    <cellStyle name="Comma 2 3" xfId="271"/>
    <cellStyle name="Comma 2 3 2" xfId="272"/>
    <cellStyle name="Comma 2 4" xfId="273"/>
    <cellStyle name="Comma 2 5" xfId="274"/>
    <cellStyle name="Comma 2 6" xfId="275"/>
    <cellStyle name="Comma 2 7" xfId="276"/>
    <cellStyle name="Comma 2 8" xfId="277"/>
    <cellStyle name="Comma 2 9" xfId="278"/>
    <cellStyle name="Comma 2_kvartaluri statistikuri angarishi (dazgveva) 30_03_09 -IQ 2009" xfId="279"/>
    <cellStyle name="Comma 3" xfId="280"/>
    <cellStyle name="Comma 3 2" xfId="281"/>
    <cellStyle name="Comma 3 2 2" xfId="282"/>
    <cellStyle name="Comma 3 2 2 2" xfId="283"/>
    <cellStyle name="Comma 3 3" xfId="284"/>
    <cellStyle name="Comma 3 3 2" xfId="285"/>
    <cellStyle name="Comma 4" xfId="286"/>
    <cellStyle name="Comma 4 2" xfId="287"/>
    <cellStyle name="Comma 4 2 2" xfId="288"/>
    <cellStyle name="Comma 4 3" xfId="289"/>
    <cellStyle name="Comma 4 4" xfId="290"/>
    <cellStyle name="Comma 5" xfId="291"/>
    <cellStyle name="Comma 5 2" xfId="292"/>
    <cellStyle name="Comma 5 3" xfId="293"/>
    <cellStyle name="Comma 5 4" xfId="294"/>
    <cellStyle name="Comma 6" xfId="295"/>
    <cellStyle name="Comma 6 2" xfId="296"/>
    <cellStyle name="Comma 6 3" xfId="297"/>
    <cellStyle name="Comma 7" xfId="298"/>
    <cellStyle name="Comma 7 2" xfId="299"/>
    <cellStyle name="Comma 8" xfId="300"/>
    <cellStyle name="Comma 9" xfId="301"/>
    <cellStyle name="Commodity" xfId="302"/>
    <cellStyle name="Company Name" xfId="303"/>
    <cellStyle name="Copied" xfId="304"/>
    <cellStyle name="COST1" xfId="305"/>
    <cellStyle name="CR Comma" xfId="306"/>
    <cellStyle name="CR Currency" xfId="307"/>
    <cellStyle name="Credit" xfId="308"/>
    <cellStyle name="Credit subtotal" xfId="309"/>
    <cellStyle name="Credit Total" xfId="310"/>
    <cellStyle name="Credit_investments analysis TBIH (2)" xfId="311"/>
    <cellStyle name="Currency" xfId="312"/>
    <cellStyle name="Currency %" xfId="313"/>
    <cellStyle name="Currency [0]" xfId="314"/>
    <cellStyle name="Currency [0] _טאלדן מוטורס" xfId="315"/>
    <cellStyle name="Currency 0.0" xfId="316"/>
    <cellStyle name="Currency 0.0%" xfId="317"/>
    <cellStyle name="Currency 0.00" xfId="318"/>
    <cellStyle name="Currency 0.00%" xfId="319"/>
    <cellStyle name="Currency 0.000" xfId="320"/>
    <cellStyle name="Currency 0.000%" xfId="321"/>
    <cellStyle name="Date" xfId="322"/>
    <cellStyle name="Debit" xfId="323"/>
    <cellStyle name="Debit subtotal" xfId="324"/>
    <cellStyle name="Debit Total" xfId="325"/>
    <cellStyle name="Debit_investments analysis TBIH (2)" xfId="326"/>
    <cellStyle name="Dziesiętny_GTC_INTERCOMPANY_LOANS" xfId="327"/>
    <cellStyle name="Emphasis 1" xfId="328"/>
    <cellStyle name="Emphasis 2" xfId="329"/>
    <cellStyle name="Emphasis 3" xfId="330"/>
    <cellStyle name="Entered" xfId="331"/>
    <cellStyle name="Euro" xfId="332"/>
    <cellStyle name="Exchange" xfId="333"/>
    <cellStyle name="Explanatory Text" xfId="334"/>
    <cellStyle name="Explanatory Text 2" xfId="335"/>
    <cellStyle name="Explanatory Text 3" xfId="336"/>
    <cellStyle name="Good" xfId="337"/>
    <cellStyle name="Good 2" xfId="338"/>
    <cellStyle name="Good 3" xfId="339"/>
    <cellStyle name="Grey" xfId="340"/>
    <cellStyle name="Header1" xfId="341"/>
    <cellStyle name="Header2" xfId="342"/>
    <cellStyle name="Heading" xfId="343"/>
    <cellStyle name="Heading 1" xfId="344"/>
    <cellStyle name="Heading 1 2" xfId="345"/>
    <cellStyle name="Heading 1 3" xfId="346"/>
    <cellStyle name="Heading 2" xfId="347"/>
    <cellStyle name="Heading 2 2" xfId="348"/>
    <cellStyle name="Heading 2 3" xfId="349"/>
    <cellStyle name="Heading 3" xfId="350"/>
    <cellStyle name="Heading 3 2" xfId="351"/>
    <cellStyle name="Heading 3 3" xfId="352"/>
    <cellStyle name="Heading 4" xfId="353"/>
    <cellStyle name="Heading 4 2" xfId="354"/>
    <cellStyle name="Heading 4 3" xfId="355"/>
    <cellStyle name="Heading No Underline" xfId="356"/>
    <cellStyle name="Heading With Underline" xfId="357"/>
    <cellStyle name="Hypertextov? odkaz" xfId="358"/>
    <cellStyle name="Inflation" xfId="359"/>
    <cellStyle name="Input" xfId="360"/>
    <cellStyle name="Input [yellow]" xfId="361"/>
    <cellStyle name="Input 2" xfId="362"/>
    <cellStyle name="Input 3" xfId="363"/>
    <cellStyle name="Input Cells" xfId="364"/>
    <cellStyle name="Interest" xfId="365"/>
    <cellStyle name="Linked Cell" xfId="366"/>
    <cellStyle name="Linked Cell 2" xfId="367"/>
    <cellStyle name="Linked Cell 3" xfId="368"/>
    <cellStyle name="Linked Cells" xfId="369"/>
    <cellStyle name="Maturity" xfId="370"/>
    <cellStyle name="Metric tons" xfId="371"/>
    <cellStyle name="Milliers [0]_!!!GO" xfId="372"/>
    <cellStyle name="Milliers_!!!GO" xfId="373"/>
    <cellStyle name="Mon?taire [0]_!!!GO" xfId="374"/>
    <cellStyle name="Mon?taire_!!!GO" xfId="375"/>
    <cellStyle name="Neutral" xfId="376"/>
    <cellStyle name="Neutral 2" xfId="377"/>
    <cellStyle name="Neutral 3" xfId="378"/>
    <cellStyle name="norm?ln?_List1" xfId="379"/>
    <cellStyle name="norm?lne_Badget 2000(A)" xfId="380"/>
    <cellStyle name="Normal - Style1" xfId="381"/>
    <cellStyle name="Normal 10" xfId="382"/>
    <cellStyle name="Normal 10 2" xfId="383"/>
    <cellStyle name="Normal 11" xfId="384"/>
    <cellStyle name="Normal 11 2" xfId="385"/>
    <cellStyle name="Normal 12" xfId="386"/>
    <cellStyle name="Normal 12 2" xfId="387"/>
    <cellStyle name="Normal 12 2 2" xfId="388"/>
    <cellStyle name="Normal 12 2 3" xfId="389"/>
    <cellStyle name="Normal 12 3" xfId="390"/>
    <cellStyle name="Normal 12 3 2" xfId="391"/>
    <cellStyle name="Normal 12 3 3" xfId="392"/>
    <cellStyle name="Normal 12 4" xfId="393"/>
    <cellStyle name="Normal 12 4 2" xfId="394"/>
    <cellStyle name="Normal 12 4 3" xfId="395"/>
    <cellStyle name="Normal 12 5" xfId="396"/>
    <cellStyle name="Normal 12 5 2" xfId="397"/>
    <cellStyle name="Normal 12 5 3" xfId="398"/>
    <cellStyle name="Normal 12 6" xfId="399"/>
    <cellStyle name="Normal 12 6 2" xfId="400"/>
    <cellStyle name="Normal 12 6 3" xfId="401"/>
    <cellStyle name="Normal 12 7" xfId="402"/>
    <cellStyle name="Normal 12 8" xfId="403"/>
    <cellStyle name="Normal 12 9" xfId="404"/>
    <cellStyle name="Normal 13" xfId="405"/>
    <cellStyle name="Normal 13 2" xfId="406"/>
    <cellStyle name="Normal 13 2 2" xfId="407"/>
    <cellStyle name="Normal 13 2 3" xfId="408"/>
    <cellStyle name="Normal 13 3" xfId="409"/>
    <cellStyle name="Normal 13 3 2" xfId="410"/>
    <cellStyle name="Normal 13 3 3" xfId="411"/>
    <cellStyle name="Normal 13 4" xfId="412"/>
    <cellStyle name="Normal 13 4 2" xfId="413"/>
    <cellStyle name="Normal 13 4 3" xfId="414"/>
    <cellStyle name="Normal 13 5" xfId="415"/>
    <cellStyle name="Normal 13 5 2" xfId="416"/>
    <cellStyle name="Normal 13 5 3" xfId="417"/>
    <cellStyle name="Normal 13 6" xfId="418"/>
    <cellStyle name="Normal 13 6 2" xfId="419"/>
    <cellStyle name="Normal 13 6 3" xfId="420"/>
    <cellStyle name="Normal 13 7" xfId="421"/>
    <cellStyle name="Normal 13 8" xfId="422"/>
    <cellStyle name="Normal 13 9" xfId="423"/>
    <cellStyle name="Normal 14" xfId="424"/>
    <cellStyle name="Normal 14 2" xfId="425"/>
    <cellStyle name="Normal 14 3" xfId="426"/>
    <cellStyle name="Normal 14 4" xfId="427"/>
    <cellStyle name="Normal 15" xfId="428"/>
    <cellStyle name="Normal 15 2" xfId="429"/>
    <cellStyle name="Normal 15 2 2" xfId="430"/>
    <cellStyle name="Normal 15 2 3" xfId="431"/>
    <cellStyle name="Normal 15 3" xfId="432"/>
    <cellStyle name="Normal 15 3 2" xfId="433"/>
    <cellStyle name="Normal 15 3 3" xfId="434"/>
    <cellStyle name="Normal 15 4" xfId="435"/>
    <cellStyle name="Normal 15 4 2" xfId="436"/>
    <cellStyle name="Normal 15 4 3" xfId="437"/>
    <cellStyle name="Normal 15 5" xfId="438"/>
    <cellStyle name="Normal 15 5 2" xfId="439"/>
    <cellStyle name="Normal 15 5 3" xfId="440"/>
    <cellStyle name="Normal 15 6" xfId="441"/>
    <cellStyle name="Normal 15 6 2" xfId="442"/>
    <cellStyle name="Normal 15 6 3" xfId="443"/>
    <cellStyle name="Normal 15 7" xfId="444"/>
    <cellStyle name="Normal 15 8" xfId="445"/>
    <cellStyle name="Normal 16" xfId="446"/>
    <cellStyle name="Normal 17" xfId="447"/>
    <cellStyle name="Normal 17 2" xfId="448"/>
    <cellStyle name="Normal 17 3" xfId="449"/>
    <cellStyle name="Normal 18" xfId="450"/>
    <cellStyle name="Normal 18 2" xfId="451"/>
    <cellStyle name="Normal 18 3" xfId="452"/>
    <cellStyle name="Normal 19" xfId="453"/>
    <cellStyle name="Normal 2" xfId="454"/>
    <cellStyle name="Normal 2 10" xfId="455"/>
    <cellStyle name="Normal 2 11" xfId="456"/>
    <cellStyle name="Normal 2 2" xfId="457"/>
    <cellStyle name="Normal 2 2 10" xfId="458"/>
    <cellStyle name="Normal 2 2 11" xfId="459"/>
    <cellStyle name="Normal 2 2 12" xfId="460"/>
    <cellStyle name="Normal 2 2 2" xfId="461"/>
    <cellStyle name="Normal 2 2 2 10" xfId="462"/>
    <cellStyle name="Normal 2 2 2 11" xfId="463"/>
    <cellStyle name="Normal 2 2 2 2" xfId="464"/>
    <cellStyle name="Normal 2 2 2 2 2" xfId="465"/>
    <cellStyle name="Normal 2 2 2 2 2 2" xfId="466"/>
    <cellStyle name="Normal 2 2 2 2 2 2 2" xfId="467"/>
    <cellStyle name="Normal 2 2 2 2 2 2 2 2" xfId="468"/>
    <cellStyle name="Normal 2 2 2 2 2 2 2 2 2" xfId="469"/>
    <cellStyle name="Normal 2 2 2 2 2 2 2 2 2 2" xfId="470"/>
    <cellStyle name="Normal 2 2 2 2 2 2 2 2 2 2 2" xfId="471"/>
    <cellStyle name="Normal 2 2 2 2 2 2 2 2 2 2 3" xfId="472"/>
    <cellStyle name="Normal 2 2 2 2 2 2 2 2 2 3" xfId="473"/>
    <cellStyle name="Normal 2 2 2 2 2 2 2 2 2 4" xfId="474"/>
    <cellStyle name="Normal 2 2 2 2 2 2 2 2 3" xfId="475"/>
    <cellStyle name="Normal 2 2 2 2 2 2 2 2 4" xfId="476"/>
    <cellStyle name="Normal 2 2 2 2 2 2 2 3" xfId="477"/>
    <cellStyle name="Normal 2 2 2 2 2 2 2 4" xfId="478"/>
    <cellStyle name="Normal 2 2 2 2 2 2 2 5" xfId="479"/>
    <cellStyle name="Normal 2 2 2 2 2 2 3" xfId="480"/>
    <cellStyle name="Normal 2 2 2 2 2 2 4" xfId="481"/>
    <cellStyle name="Normal 2 2 2 2 2 2 5" xfId="482"/>
    <cellStyle name="Normal 2 2 2 2 2 2 6" xfId="483"/>
    <cellStyle name="Normal 2 2 2 2 2 3" xfId="484"/>
    <cellStyle name="Normal 2 2 2 2 2 3 2" xfId="485"/>
    <cellStyle name="Normal 2 2 2 2 2 4" xfId="486"/>
    <cellStyle name="Normal 2 2 2 2 2 5" xfId="487"/>
    <cellStyle name="Normal 2 2 2 2 2 6" xfId="488"/>
    <cellStyle name="Normal 2 2 2 2 3" xfId="489"/>
    <cellStyle name="Normal 2 2 2 2 4" xfId="490"/>
    <cellStyle name="Normal 2 2 2 2 5" xfId="491"/>
    <cellStyle name="Normal 2 2 2 2 5 2" xfId="492"/>
    <cellStyle name="Normal 2 2 2 2 6" xfId="493"/>
    <cellStyle name="Normal 2 2 2 2 7" xfId="494"/>
    <cellStyle name="Normal 2 2 2 2 8" xfId="495"/>
    <cellStyle name="Normal 2 2 2 2 9" xfId="496"/>
    <cellStyle name="Normal 2 2 2 3" xfId="497"/>
    <cellStyle name="Normal 2 2 2 4" xfId="498"/>
    <cellStyle name="Normal 2 2 2 5" xfId="499"/>
    <cellStyle name="Normal 2 2 2 5 2" xfId="500"/>
    <cellStyle name="Normal 2 2 2 5 2 2" xfId="501"/>
    <cellStyle name="Normal 2 2 2 5 2 2 2" xfId="502"/>
    <cellStyle name="Normal 2 2 2 5 2 3" xfId="503"/>
    <cellStyle name="Normal 2 2 2 5 3" xfId="504"/>
    <cellStyle name="Normal 2 2 2 5 3 2" xfId="505"/>
    <cellStyle name="Normal 2 2 2 6" xfId="506"/>
    <cellStyle name="Normal 2 2 2 7" xfId="507"/>
    <cellStyle name="Normal 2 2 2 7 2" xfId="508"/>
    <cellStyle name="Normal 2 2 2 8" xfId="509"/>
    <cellStyle name="Normal 2 2 2 9" xfId="510"/>
    <cellStyle name="Normal 2 2 3" xfId="511"/>
    <cellStyle name="Normal 2 2 3 2" xfId="512"/>
    <cellStyle name="Normal 2 2 3 2 2" xfId="513"/>
    <cellStyle name="Normal 2 2 3 2 2 2" xfId="514"/>
    <cellStyle name="Normal 2 2 3 2 2 2 2" xfId="515"/>
    <cellStyle name="Normal 2 2 3 2 2 3" xfId="516"/>
    <cellStyle name="Normal 2 2 3 2 3" xfId="517"/>
    <cellStyle name="Normal 2 2 3 2 3 2" xfId="518"/>
    <cellStyle name="Normal 2 2 3 3" xfId="519"/>
    <cellStyle name="Normal 2 2 3 4" xfId="520"/>
    <cellStyle name="Normal 2 2 3 5" xfId="521"/>
    <cellStyle name="Normal 2 2 3 5 2" xfId="522"/>
    <cellStyle name="Normal 2 2 3 6" xfId="523"/>
    <cellStyle name="Normal 2 2 4" xfId="524"/>
    <cellStyle name="Normal 2 2 5" xfId="525"/>
    <cellStyle name="Normal 2 2 5 2" xfId="526"/>
    <cellStyle name="Normal 2 2 5 2 2" xfId="527"/>
    <cellStyle name="Normal 2 2 5 2 2 2" xfId="528"/>
    <cellStyle name="Normal 2 2 5 2 3" xfId="529"/>
    <cellStyle name="Normal 2 2 5 3" xfId="530"/>
    <cellStyle name="Normal 2 2 5 3 2" xfId="531"/>
    <cellStyle name="Normal 2 2 6" xfId="532"/>
    <cellStyle name="Normal 2 2 7" xfId="533"/>
    <cellStyle name="Normal 2 2 7 2" xfId="534"/>
    <cellStyle name="Normal 2 2 8" xfId="535"/>
    <cellStyle name="Normal 2 2 9" xfId="536"/>
    <cellStyle name="Normal 2 3" xfId="537"/>
    <cellStyle name="Normal 2 3 2" xfId="538"/>
    <cellStyle name="Normal 2 3 2 2" xfId="539"/>
    <cellStyle name="Normal 2 3 2 2 2" xfId="540"/>
    <cellStyle name="Normal 2 3 2 2 2 2" xfId="541"/>
    <cellStyle name="Normal 2 3 2 2 3" xfId="542"/>
    <cellStyle name="Normal 2 3 2 3" xfId="543"/>
    <cellStyle name="Normal 2 3 2 3 2" xfId="544"/>
    <cellStyle name="Normal 2 3 3" xfId="545"/>
    <cellStyle name="Normal 2 3 4" xfId="546"/>
    <cellStyle name="Normal 2 3 5" xfId="547"/>
    <cellStyle name="Normal 2 3 5 2" xfId="548"/>
    <cellStyle name="Normal 2 3 6" xfId="549"/>
    <cellStyle name="Normal 2 3 7" xfId="550"/>
    <cellStyle name="Normal 2 4" xfId="551"/>
    <cellStyle name="Normal 2 5" xfId="552"/>
    <cellStyle name="Normal 2 6" xfId="553"/>
    <cellStyle name="Normal 2 6 2" xfId="554"/>
    <cellStyle name="Normal 2 6 2 2" xfId="555"/>
    <cellStyle name="Normal 2 6 2 2 2" xfId="556"/>
    <cellStyle name="Normal 2 6 2 3" xfId="557"/>
    <cellStyle name="Normal 2 6 3" xfId="558"/>
    <cellStyle name="Normal 2 6 3 2" xfId="559"/>
    <cellStyle name="Normal 2 7" xfId="560"/>
    <cellStyle name="Normal 2 8" xfId="561"/>
    <cellStyle name="Normal 2 8 2" xfId="562"/>
    <cellStyle name="Normal 2 9" xfId="563"/>
    <cellStyle name="Normal 2_kvartaluri statistikuri angarishi (dazgveva) 30_03_09 -IQ 2009" xfId="564"/>
    <cellStyle name="Normal 20" xfId="565"/>
    <cellStyle name="Normal 20 2" xfId="566"/>
    <cellStyle name="Normal 21" xfId="567"/>
    <cellStyle name="Normal 22" xfId="568"/>
    <cellStyle name="Normal 23" xfId="569"/>
    <cellStyle name="Normal 24" xfId="570"/>
    <cellStyle name="Normal 3" xfId="571"/>
    <cellStyle name="Normal 3 2" xfId="572"/>
    <cellStyle name="Normal 3 2 2" xfId="573"/>
    <cellStyle name="Normal 3 3" xfId="574"/>
    <cellStyle name="Normal 3 3 2" xfId="575"/>
    <cellStyle name="Normal 3 4" xfId="576"/>
    <cellStyle name="Normal 3 5" xfId="577"/>
    <cellStyle name="Normal 3 6" xfId="578"/>
    <cellStyle name="Normal 3 7" xfId="579"/>
    <cellStyle name="Normal 3 8" xfId="580"/>
    <cellStyle name="Normal 3 9" xfId="581"/>
    <cellStyle name="Normal 33" xfId="582"/>
    <cellStyle name="Normal 33 2" xfId="583"/>
    <cellStyle name="Normal 33 2 2" xfId="584"/>
    <cellStyle name="Normal 33 2 3" xfId="585"/>
    <cellStyle name="Normal 33 3" xfId="586"/>
    <cellStyle name="Normal 33 3 2" xfId="587"/>
    <cellStyle name="Normal 33 3 3" xfId="588"/>
    <cellStyle name="Normal 33 4" xfId="589"/>
    <cellStyle name="Normal 33 4 2" xfId="590"/>
    <cellStyle name="Normal 33 4 3" xfId="591"/>
    <cellStyle name="Normal 33 5" xfId="592"/>
    <cellStyle name="Normal 33 5 2" xfId="593"/>
    <cellStyle name="Normal 33 5 3" xfId="594"/>
    <cellStyle name="Normal 33 6" xfId="595"/>
    <cellStyle name="Normal 33 6 2" xfId="596"/>
    <cellStyle name="Normal 33 6 3" xfId="597"/>
    <cellStyle name="Normal 33 7" xfId="598"/>
    <cellStyle name="Normal 33 8" xfId="599"/>
    <cellStyle name="Normal 34" xfId="600"/>
    <cellStyle name="Normal 34 2" xfId="601"/>
    <cellStyle name="Normal 34 2 2" xfId="602"/>
    <cellStyle name="Normal 34 2 3" xfId="603"/>
    <cellStyle name="Normal 34 3" xfId="604"/>
    <cellStyle name="Normal 34 3 2" xfId="605"/>
    <cellStyle name="Normal 34 3 3" xfId="606"/>
    <cellStyle name="Normal 34 4" xfId="607"/>
    <cellStyle name="Normal 34 4 2" xfId="608"/>
    <cellStyle name="Normal 34 4 3" xfId="609"/>
    <cellStyle name="Normal 34 5" xfId="610"/>
    <cellStyle name="Normal 34 5 2" xfId="611"/>
    <cellStyle name="Normal 34 5 3" xfId="612"/>
    <cellStyle name="Normal 34 6" xfId="613"/>
    <cellStyle name="Normal 34 6 2" xfId="614"/>
    <cellStyle name="Normal 34 6 3" xfId="615"/>
    <cellStyle name="Normal 34 7" xfId="616"/>
    <cellStyle name="Normal 34 8" xfId="617"/>
    <cellStyle name="Normal 35" xfId="618"/>
    <cellStyle name="Normal 35 2" xfId="619"/>
    <cellStyle name="Normal 35 2 2" xfId="620"/>
    <cellStyle name="Normal 35 2 3" xfId="621"/>
    <cellStyle name="Normal 35 3" xfId="622"/>
    <cellStyle name="Normal 35 3 2" xfId="623"/>
    <cellStyle name="Normal 35 3 3" xfId="624"/>
    <cellStyle name="Normal 35 4" xfId="625"/>
    <cellStyle name="Normal 35 4 2" xfId="626"/>
    <cellStyle name="Normal 35 4 3" xfId="627"/>
    <cellStyle name="Normal 35 5" xfId="628"/>
    <cellStyle name="Normal 35 5 2" xfId="629"/>
    <cellStyle name="Normal 35 5 3" xfId="630"/>
    <cellStyle name="Normal 35 6" xfId="631"/>
    <cellStyle name="Normal 35 6 2" xfId="632"/>
    <cellStyle name="Normal 35 6 3" xfId="633"/>
    <cellStyle name="Normal 35 7" xfId="634"/>
    <cellStyle name="Normal 35 8" xfId="635"/>
    <cellStyle name="Normal 4" xfId="636"/>
    <cellStyle name="Normal 4 2" xfId="637"/>
    <cellStyle name="Normal 5" xfId="638"/>
    <cellStyle name="Normal 5 2" xfId="639"/>
    <cellStyle name="Normal 5 3" xfId="640"/>
    <cellStyle name="Normal 6" xfId="641"/>
    <cellStyle name="Normal 6 2" xfId="642"/>
    <cellStyle name="Normal 7" xfId="643"/>
    <cellStyle name="Normal 7 2" xfId="644"/>
    <cellStyle name="Normal 7 3" xfId="645"/>
    <cellStyle name="Normal 8" xfId="646"/>
    <cellStyle name="Normal 8 2" xfId="647"/>
    <cellStyle name="Normal 8 3" xfId="648"/>
    <cellStyle name="Normal 9" xfId="649"/>
    <cellStyle name="Normal 9 2" xfId="650"/>
    <cellStyle name="Normal 9 3" xfId="651"/>
    <cellStyle name="Normal 9 4" xfId="652"/>
    <cellStyle name="Normal_BCI Restatement &amp; FS-10.04 (GEL)" xfId="653"/>
    <cellStyle name="normální_List1" xfId="654"/>
    <cellStyle name="Normalny_GTC_INTERCOMPANY_LOANS" xfId="655"/>
    <cellStyle name="Note" xfId="656"/>
    <cellStyle name="Note 2" xfId="657"/>
    <cellStyle name="Note 2 2" xfId="658"/>
    <cellStyle name="Note 3" xfId="659"/>
    <cellStyle name="Number Bold" xfId="660"/>
    <cellStyle name="Number Normal" xfId="661"/>
    <cellStyle name="Output" xfId="662"/>
    <cellStyle name="Output 2" xfId="663"/>
    <cellStyle name="Output 2 2" xfId="664"/>
    <cellStyle name="Output 3" xfId="665"/>
    <cellStyle name="per.style" xfId="666"/>
    <cellStyle name="Percent" xfId="667"/>
    <cellStyle name="Percent %" xfId="668"/>
    <cellStyle name="Percent % Long Underline" xfId="669"/>
    <cellStyle name="Percent %_Worksheet in  US Financial Statements Ref. Workbook - Single Co" xfId="670"/>
    <cellStyle name="Percent (0)" xfId="671"/>
    <cellStyle name="Percent [2]" xfId="672"/>
    <cellStyle name="Percent [2] 2" xfId="673"/>
    <cellStyle name="Percent [2] 3" xfId="674"/>
    <cellStyle name="Percent [2] 4" xfId="675"/>
    <cellStyle name="Percent [2] 5" xfId="676"/>
    <cellStyle name="Percent [2] 6" xfId="677"/>
    <cellStyle name="Percent [2] 7" xfId="678"/>
    <cellStyle name="Percent [2] 8" xfId="679"/>
    <cellStyle name="Percent 0.0%" xfId="680"/>
    <cellStyle name="Percent 0.0% Long Underline" xfId="681"/>
    <cellStyle name="Percent 0.00%" xfId="682"/>
    <cellStyle name="Percent 0.00% Long Underline" xfId="683"/>
    <cellStyle name="Percent 0.000%" xfId="684"/>
    <cellStyle name="Percent 0.000% Long Underline" xfId="685"/>
    <cellStyle name="Percent 2" xfId="686"/>
    <cellStyle name="Percent 2 2" xfId="687"/>
    <cellStyle name="Percent 2 2 2" xfId="688"/>
    <cellStyle name="Percent 2 3" xfId="689"/>
    <cellStyle name="Percent 2 4" xfId="690"/>
    <cellStyle name="Percent 2 5" xfId="691"/>
    <cellStyle name="Percent 2 6" xfId="692"/>
    <cellStyle name="Percent 2 7" xfId="693"/>
    <cellStyle name="Percent 2 8" xfId="694"/>
    <cellStyle name="Percent 3" xfId="695"/>
    <cellStyle name="Percent 4" xfId="696"/>
    <cellStyle name="Percent 5" xfId="697"/>
    <cellStyle name="Percent 6" xfId="698"/>
    <cellStyle name="Percent 7" xfId="699"/>
    <cellStyle name="Percent 8" xfId="700"/>
    <cellStyle name="PERCENTAGE" xfId="701"/>
    <cellStyle name="pricing" xfId="702"/>
    <cellStyle name="PSChar" xfId="703"/>
    <cellStyle name="PSDec" xfId="704"/>
    <cellStyle name="PSDec 2" xfId="705"/>
    <cellStyle name="PSDec 3" xfId="706"/>
    <cellStyle name="PSDec 4" xfId="707"/>
    <cellStyle name="PSDec 5" xfId="708"/>
    <cellStyle name="PSDec 6" xfId="709"/>
    <cellStyle name="PSDec 7" xfId="710"/>
    <cellStyle name="PSDec 8" xfId="711"/>
    <cellStyle name="PSHeading" xfId="712"/>
    <cellStyle name="Reporting Bold" xfId="713"/>
    <cellStyle name="Reporting Bold 12" xfId="714"/>
    <cellStyle name="Reporting Bold 14" xfId="715"/>
    <cellStyle name="Reporting Normal" xfId="716"/>
    <cellStyle name="RevList" xfId="717"/>
    <cellStyle name="Sheet Title" xfId="718"/>
    <cellStyle name="Sledovan? hypertextov? odkaz" xfId="719"/>
    <cellStyle name="Style 1" xfId="720"/>
    <cellStyle name="Subtotal" xfId="721"/>
    <cellStyle name="TBI" xfId="722"/>
    <cellStyle name="Tickmark" xfId="723"/>
    <cellStyle name="Title" xfId="724"/>
    <cellStyle name="Title 2" xfId="725"/>
    <cellStyle name="Title 3" xfId="726"/>
    <cellStyle name="Total" xfId="727"/>
    <cellStyle name="Total 2" xfId="728"/>
    <cellStyle name="Total 3" xfId="729"/>
    <cellStyle name="Warning Text" xfId="730"/>
    <cellStyle name="Warning Text 2" xfId="731"/>
    <cellStyle name="Warning Text 3" xfId="732"/>
    <cellStyle name="Акцент1" xfId="733"/>
    <cellStyle name="Акцент2" xfId="734"/>
    <cellStyle name="Акцент3" xfId="735"/>
    <cellStyle name="Акцент4" xfId="736"/>
    <cellStyle name="Акцент5" xfId="737"/>
    <cellStyle name="Акцент6" xfId="738"/>
    <cellStyle name="Ввод " xfId="739"/>
    <cellStyle name="Вывод" xfId="740"/>
    <cellStyle name="Вычисление" xfId="741"/>
    <cellStyle name="Гиперссылка_5677.7 IAS 29 Fixed assets as at 01 01 01" xfId="742"/>
    <cellStyle name="Денежный [0]_01.12.2004" xfId="743"/>
    <cellStyle name="Денежный_01.12.2004" xfId="744"/>
    <cellStyle name="Заголовок 1" xfId="745"/>
    <cellStyle name="Заголовок 2" xfId="746"/>
    <cellStyle name="Заголовок 3" xfId="747"/>
    <cellStyle name="Заголовок 4" xfId="748"/>
    <cellStyle name="Звичайний_~0572556" xfId="749"/>
    <cellStyle name="Итог" xfId="750"/>
    <cellStyle name="Контрольная ячейка" xfId="751"/>
    <cellStyle name="Название" xfId="752"/>
    <cellStyle name="Нейтральный" xfId="753"/>
    <cellStyle name="Обычный 2" xfId="754"/>
    <cellStyle name="Обычный_~0034951" xfId="755"/>
    <cellStyle name="Открывавшаяся гиперссылка_5677.7 IAS 29 Fixed assets as at 01 01 01" xfId="756"/>
    <cellStyle name="Плохой" xfId="757"/>
    <cellStyle name="Пояснение" xfId="758"/>
    <cellStyle name="Примечание" xfId="759"/>
    <cellStyle name="Связанная ячейка" xfId="760"/>
    <cellStyle name="Стиль 1" xfId="761"/>
    <cellStyle name="Текст предупреждения" xfId="762"/>
    <cellStyle name="Тысячи [0]_dialog1" xfId="763"/>
    <cellStyle name="Тысячи_dialog1" xfId="764"/>
    <cellStyle name="Финансовый [0]_01.12.2004" xfId="765"/>
    <cellStyle name="Финансовый_01.12.2004" xfId="766"/>
    <cellStyle name="Фінансовий_tabl2005-1 kf" xfId="767"/>
    <cellStyle name="Хороший" xfId="768"/>
    <cellStyle name="הדגשה1" xfId="769"/>
    <cellStyle name="הדגשה2" xfId="770"/>
    <cellStyle name="הדגשה3" xfId="771"/>
    <cellStyle name="הדגשה4" xfId="772"/>
    <cellStyle name="הדגשה5" xfId="773"/>
    <cellStyle name="הדגשה6" xfId="774"/>
    <cellStyle name="הערה" xfId="775"/>
    <cellStyle name="חישוב" xfId="776"/>
    <cellStyle name="טוב" xfId="777"/>
    <cellStyle name="טקסט אזהרה" xfId="778"/>
    <cellStyle name="טקסט הסברי" xfId="779"/>
    <cellStyle name="כותרת" xfId="780"/>
    <cellStyle name="כותרת 1" xfId="781"/>
    <cellStyle name="כותרת 2" xfId="782"/>
    <cellStyle name="כותרת 3" xfId="783"/>
    <cellStyle name="כותרת 4" xfId="784"/>
    <cellStyle name="ניטראלי" xfId="785"/>
    <cellStyle name="סה&quot;כ" xfId="786"/>
    <cellStyle name="פלט" xfId="787"/>
    <cellStyle name="קלט" xfId="788"/>
    <cellStyle name="רע" xfId="789"/>
    <cellStyle name="תא מסומן" xfId="790"/>
    <cellStyle name="תא מקושר" xfId="79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B1:E58"/>
  <sheetViews>
    <sheetView showGridLines="0" tabSelected="1" zoomScale="90" zoomScaleNormal="90" zoomScalePageLayoutView="0" workbookViewId="0" topLeftCell="A1">
      <pane ySplit="6" topLeftCell="A7" activePane="bottomLeft" state="frozen"/>
      <selection pane="topLeft" activeCell="A1" sqref="A1"/>
      <selection pane="bottomLeft" activeCell="B3" sqref="B3"/>
    </sheetView>
  </sheetViews>
  <sheetFormatPr defaultColWidth="9.140625" defaultRowHeight="12.75"/>
  <cols>
    <col min="1" max="1" width="2.00390625" style="94" customWidth="1"/>
    <col min="2" max="2" width="11.00390625" style="94" customWidth="1"/>
    <col min="3" max="3" width="5.140625" style="94" customWidth="1"/>
    <col min="4" max="4" width="73.7109375" style="94" customWidth="1"/>
    <col min="5" max="5" width="16.140625" style="94" customWidth="1"/>
    <col min="6" max="16384" width="9.140625" style="94" customWidth="1"/>
  </cols>
  <sheetData>
    <row r="1" spans="2:5" s="187" customFormat="1" ht="15">
      <c r="B1" s="189" t="s">
        <v>241</v>
      </c>
      <c r="C1" s="189"/>
      <c r="D1" s="183"/>
      <c r="E1" s="188" t="s">
        <v>236</v>
      </c>
    </row>
    <row r="2" spans="2:5" s="187" customFormat="1" ht="15">
      <c r="B2" s="279" t="s">
        <v>242</v>
      </c>
      <c r="C2" s="279"/>
      <c r="D2" s="279"/>
      <c r="E2" s="279"/>
    </row>
    <row r="3" spans="2:3" ht="15">
      <c r="B3" s="95"/>
      <c r="C3" s="95"/>
    </row>
    <row r="4" spans="2:5" ht="18" customHeight="1">
      <c r="B4" s="96"/>
      <c r="C4" s="280" t="s">
        <v>83</v>
      </c>
      <c r="D4" s="281"/>
      <c r="E4" s="281"/>
    </row>
    <row r="5" ht="15.75" thickBot="1">
      <c r="E5" s="139" t="s">
        <v>84</v>
      </c>
    </row>
    <row r="6" spans="2:5" s="102" customFormat="1" ht="30.75" thickBot="1">
      <c r="B6" s="97" t="s">
        <v>85</v>
      </c>
      <c r="C6" s="98" t="s">
        <v>86</v>
      </c>
      <c r="D6" s="99"/>
      <c r="E6" s="100" t="s">
        <v>87</v>
      </c>
    </row>
    <row r="7" spans="3:5" s="102" customFormat="1" ht="6" customHeight="1">
      <c r="C7" s="103"/>
      <c r="D7" s="104"/>
      <c r="E7" s="105"/>
    </row>
    <row r="8" spans="3:5" s="106" customFormat="1" ht="15.75" thickBot="1">
      <c r="C8" s="282" t="s">
        <v>88</v>
      </c>
      <c r="D8" s="282"/>
      <c r="E8" s="282"/>
    </row>
    <row r="9" spans="2:5" s="111" customFormat="1" ht="15" customHeight="1">
      <c r="B9" s="107" t="s">
        <v>89</v>
      </c>
      <c r="C9" s="108">
        <v>1</v>
      </c>
      <c r="D9" s="109" t="s">
        <v>240</v>
      </c>
      <c r="E9" s="110">
        <v>2722290.8499999996</v>
      </c>
    </row>
    <row r="10" spans="2:5" s="111" customFormat="1" ht="15" customHeight="1">
      <c r="B10" s="112" t="s">
        <v>90</v>
      </c>
      <c r="C10" s="113">
        <v>2</v>
      </c>
      <c r="D10" s="114" t="s">
        <v>91</v>
      </c>
      <c r="E10" s="115">
        <v>12274048.45</v>
      </c>
    </row>
    <row r="11" spans="2:5" s="111" customFormat="1" ht="15" customHeight="1">
      <c r="B11" s="112" t="s">
        <v>92</v>
      </c>
      <c r="C11" s="113">
        <v>3</v>
      </c>
      <c r="D11" s="114" t="s">
        <v>93</v>
      </c>
      <c r="E11" s="115">
        <v>0</v>
      </c>
    </row>
    <row r="12" spans="2:5" s="111" customFormat="1" ht="15" customHeight="1">
      <c r="B12" s="112" t="s">
        <v>94</v>
      </c>
      <c r="C12" s="113">
        <v>4</v>
      </c>
      <c r="D12" s="116" t="s">
        <v>95</v>
      </c>
      <c r="E12" s="115">
        <v>0</v>
      </c>
    </row>
    <row r="13" spans="2:5" s="111" customFormat="1" ht="30">
      <c r="B13" s="112" t="s">
        <v>96</v>
      </c>
      <c r="C13" s="113">
        <v>5</v>
      </c>
      <c r="D13" s="117" t="s">
        <v>97</v>
      </c>
      <c r="E13" s="115">
        <v>0</v>
      </c>
    </row>
    <row r="14" spans="2:5" s="111" customFormat="1" ht="15" customHeight="1">
      <c r="B14" s="112" t="s">
        <v>98</v>
      </c>
      <c r="C14" s="113">
        <v>6</v>
      </c>
      <c r="D14" s="116" t="s">
        <v>99</v>
      </c>
      <c r="E14" s="115">
        <v>14181552.52</v>
      </c>
    </row>
    <row r="15" spans="2:5" s="111" customFormat="1" ht="15" customHeight="1">
      <c r="B15" s="112" t="s">
        <v>100</v>
      </c>
      <c r="C15" s="113">
        <v>7</v>
      </c>
      <c r="D15" s="114" t="s">
        <v>101</v>
      </c>
      <c r="E15" s="115">
        <v>3279360.3200000003</v>
      </c>
    </row>
    <row r="16" spans="2:5" s="111" customFormat="1" ht="15" customHeight="1">
      <c r="B16" s="112" t="s">
        <v>102</v>
      </c>
      <c r="C16" s="113">
        <v>8</v>
      </c>
      <c r="D16" s="116" t="s">
        <v>103</v>
      </c>
      <c r="E16" s="115">
        <v>700</v>
      </c>
    </row>
    <row r="17" spans="2:5" s="111" customFormat="1" ht="15" customHeight="1">
      <c r="B17" s="112" t="s">
        <v>104</v>
      </c>
      <c r="C17" s="113">
        <v>9</v>
      </c>
      <c r="D17" s="114" t="s">
        <v>105</v>
      </c>
      <c r="E17" s="115">
        <v>0</v>
      </c>
    </row>
    <row r="18" spans="2:5" s="111" customFormat="1" ht="15" customHeight="1">
      <c r="B18" s="112" t="s">
        <v>106</v>
      </c>
      <c r="C18" s="113">
        <v>10</v>
      </c>
      <c r="D18" s="114" t="s">
        <v>107</v>
      </c>
      <c r="E18" s="115">
        <v>0</v>
      </c>
    </row>
    <row r="19" spans="2:5" s="111" customFormat="1" ht="15" customHeight="1">
      <c r="B19" s="112" t="s">
        <v>108</v>
      </c>
      <c r="C19" s="113">
        <v>11</v>
      </c>
      <c r="D19" s="114" t="s">
        <v>109</v>
      </c>
      <c r="E19" s="115">
        <v>301335.05</v>
      </c>
    </row>
    <row r="20" spans="2:5" s="111" customFormat="1" ht="15" customHeight="1">
      <c r="B20" s="112" t="s">
        <v>110</v>
      </c>
      <c r="C20" s="113">
        <v>12</v>
      </c>
      <c r="D20" s="114" t="s">
        <v>111</v>
      </c>
      <c r="E20" s="115">
        <v>1938663.8944051238</v>
      </c>
    </row>
    <row r="21" spans="2:5" s="111" customFormat="1" ht="15" customHeight="1">
      <c r="B21" s="112" t="s">
        <v>112</v>
      </c>
      <c r="C21" s="113">
        <v>13</v>
      </c>
      <c r="D21" s="114" t="s">
        <v>113</v>
      </c>
      <c r="E21" s="115">
        <v>74539.04000000001</v>
      </c>
    </row>
    <row r="22" spans="2:5" s="111" customFormat="1" ht="15" customHeight="1">
      <c r="B22" s="112" t="s">
        <v>114</v>
      </c>
      <c r="C22" s="113">
        <v>14</v>
      </c>
      <c r="D22" s="114" t="s">
        <v>115</v>
      </c>
      <c r="E22" s="115">
        <v>151384.25000000012</v>
      </c>
    </row>
    <row r="23" spans="2:5" s="111" customFormat="1" ht="15" customHeight="1">
      <c r="B23" s="112" t="s">
        <v>116</v>
      </c>
      <c r="C23" s="113">
        <v>15</v>
      </c>
      <c r="D23" s="114" t="s">
        <v>117</v>
      </c>
      <c r="E23" s="115">
        <v>0</v>
      </c>
    </row>
    <row r="24" spans="2:5" s="111" customFormat="1" ht="15" customHeight="1">
      <c r="B24" s="112" t="s">
        <v>118</v>
      </c>
      <c r="C24" s="113">
        <v>16</v>
      </c>
      <c r="D24" s="114" t="s">
        <v>119</v>
      </c>
      <c r="E24" s="115">
        <v>7227.9500000000035</v>
      </c>
    </row>
    <row r="25" spans="2:5" s="111" customFormat="1" ht="15" customHeight="1">
      <c r="B25" s="112" t="s">
        <v>120</v>
      </c>
      <c r="C25" s="113">
        <v>17</v>
      </c>
      <c r="D25" s="114" t="s">
        <v>121</v>
      </c>
      <c r="E25" s="115">
        <v>0</v>
      </c>
    </row>
    <row r="26" spans="2:5" s="111" customFormat="1" ht="15" customHeight="1">
      <c r="B26" s="112" t="s">
        <v>122</v>
      </c>
      <c r="C26" s="113">
        <v>18</v>
      </c>
      <c r="D26" s="118" t="s">
        <v>123</v>
      </c>
      <c r="E26" s="115">
        <v>860026.1599999999</v>
      </c>
    </row>
    <row r="27" spans="2:5" s="122" customFormat="1" ht="15" customHeight="1" thickBot="1">
      <c r="B27" s="119" t="s">
        <v>124</v>
      </c>
      <c r="C27" s="120">
        <v>19</v>
      </c>
      <c r="D27" s="121" t="s">
        <v>125</v>
      </c>
      <c r="E27" s="191">
        <f>SUM(E9:E26)</f>
        <v>35791128.48440512</v>
      </c>
    </row>
    <row r="28" spans="2:5" s="106" customFormat="1" ht="6" customHeight="1">
      <c r="B28" s="123"/>
      <c r="C28" s="124"/>
      <c r="D28" s="125"/>
      <c r="E28" s="126"/>
    </row>
    <row r="29" spans="2:5" s="106" customFormat="1" ht="15.75" thickBot="1">
      <c r="B29" s="123"/>
      <c r="C29" s="282" t="s">
        <v>126</v>
      </c>
      <c r="D29" s="282"/>
      <c r="E29" s="282"/>
    </row>
    <row r="30" spans="2:5" s="111" customFormat="1" ht="15" customHeight="1">
      <c r="B30" s="107" t="s">
        <v>127</v>
      </c>
      <c r="C30" s="108">
        <v>20</v>
      </c>
      <c r="D30" s="127" t="s">
        <v>128</v>
      </c>
      <c r="E30" s="198">
        <v>18851400.064671416</v>
      </c>
    </row>
    <row r="31" spans="2:5" s="111" customFormat="1" ht="15" customHeight="1">
      <c r="B31" s="112" t="s">
        <v>129</v>
      </c>
      <c r="C31" s="113">
        <v>21</v>
      </c>
      <c r="D31" s="128" t="s">
        <v>130</v>
      </c>
      <c r="E31" s="194">
        <v>5065865.92</v>
      </c>
    </row>
    <row r="32" spans="2:5" s="111" customFormat="1" ht="15" customHeight="1">
      <c r="B32" s="112" t="s">
        <v>131</v>
      </c>
      <c r="C32" s="113">
        <v>22</v>
      </c>
      <c r="D32" s="116" t="s">
        <v>132</v>
      </c>
      <c r="E32" s="194"/>
    </row>
    <row r="33" spans="2:5" s="111" customFormat="1" ht="15" customHeight="1">
      <c r="B33" s="112" t="s">
        <v>133</v>
      </c>
      <c r="C33" s="113">
        <v>23</v>
      </c>
      <c r="D33" s="128" t="s">
        <v>134</v>
      </c>
      <c r="E33" s="194">
        <v>0</v>
      </c>
    </row>
    <row r="34" spans="2:5" s="111" customFormat="1" ht="15" customHeight="1">
      <c r="B34" s="112" t="s">
        <v>135</v>
      </c>
      <c r="C34" s="113">
        <v>24</v>
      </c>
      <c r="D34" s="128" t="s">
        <v>136</v>
      </c>
      <c r="E34" s="194">
        <v>0</v>
      </c>
    </row>
    <row r="35" spans="2:5" s="111" customFormat="1" ht="15" customHeight="1">
      <c r="B35" s="112" t="s">
        <v>137</v>
      </c>
      <c r="C35" s="113">
        <v>25</v>
      </c>
      <c r="D35" s="128" t="s">
        <v>138</v>
      </c>
      <c r="E35" s="194">
        <v>0</v>
      </c>
    </row>
    <row r="36" spans="2:5" s="111" customFormat="1" ht="15" customHeight="1">
      <c r="B36" s="112" t="s">
        <v>139</v>
      </c>
      <c r="C36" s="113">
        <v>26</v>
      </c>
      <c r="D36" s="128" t="s">
        <v>140</v>
      </c>
      <c r="E36" s="194">
        <v>8583.6</v>
      </c>
    </row>
    <row r="37" spans="2:5" s="111" customFormat="1" ht="15" customHeight="1">
      <c r="B37" s="112" t="s">
        <v>141</v>
      </c>
      <c r="C37" s="113">
        <v>27</v>
      </c>
      <c r="D37" s="128" t="s">
        <v>142</v>
      </c>
      <c r="E37" s="194">
        <v>303528.92</v>
      </c>
    </row>
    <row r="38" spans="2:5" s="111" customFormat="1" ht="15" customHeight="1">
      <c r="B38" s="112" t="s">
        <v>143</v>
      </c>
      <c r="C38" s="113">
        <v>28</v>
      </c>
      <c r="D38" s="128" t="s">
        <v>144</v>
      </c>
      <c r="E38" s="194"/>
    </row>
    <row r="39" spans="2:5" s="111" customFormat="1" ht="15" customHeight="1">
      <c r="B39" s="112" t="s">
        <v>145</v>
      </c>
      <c r="C39" s="113">
        <v>29</v>
      </c>
      <c r="D39" s="128" t="s">
        <v>146</v>
      </c>
      <c r="E39" s="194">
        <v>509826.1221772335</v>
      </c>
    </row>
    <row r="40" spans="2:5" s="122" customFormat="1" ht="15" customHeight="1" thickBot="1">
      <c r="B40" s="119" t="s">
        <v>147</v>
      </c>
      <c r="C40" s="120">
        <v>30</v>
      </c>
      <c r="D40" s="129" t="s">
        <v>148</v>
      </c>
      <c r="E40" s="191">
        <f>SUM(E30:E39)</f>
        <v>24739204.62684865</v>
      </c>
    </row>
    <row r="41" spans="2:5" s="132" customFormat="1" ht="6" customHeight="1">
      <c r="B41" s="130"/>
      <c r="C41" s="131"/>
      <c r="D41" s="125"/>
      <c r="E41" s="126"/>
    </row>
    <row r="42" spans="2:5" s="106" customFormat="1" ht="15.75" thickBot="1">
      <c r="B42" s="133"/>
      <c r="C42" s="282" t="s">
        <v>149</v>
      </c>
      <c r="D42" s="282"/>
      <c r="E42" s="282"/>
    </row>
    <row r="43" spans="2:5" s="111" customFormat="1" ht="15" customHeight="1">
      <c r="B43" s="107" t="s">
        <v>150</v>
      </c>
      <c r="C43" s="108">
        <v>31</v>
      </c>
      <c r="D43" s="127" t="s">
        <v>151</v>
      </c>
      <c r="E43" s="110">
        <v>22450000</v>
      </c>
    </row>
    <row r="44" spans="2:5" s="111" customFormat="1" ht="15" customHeight="1">
      <c r="B44" s="112" t="s">
        <v>152</v>
      </c>
      <c r="C44" s="113">
        <v>32</v>
      </c>
      <c r="D44" s="128" t="s">
        <v>153</v>
      </c>
      <c r="E44" s="115"/>
    </row>
    <row r="45" spans="2:5" s="111" customFormat="1" ht="15" customHeight="1">
      <c r="B45" s="112" t="s">
        <v>154</v>
      </c>
      <c r="C45" s="113">
        <v>33</v>
      </c>
      <c r="D45" s="128" t="s">
        <v>155</v>
      </c>
      <c r="E45" s="115"/>
    </row>
    <row r="46" spans="2:5" s="111" customFormat="1" ht="15" customHeight="1">
      <c r="B46" s="112" t="s">
        <v>156</v>
      </c>
      <c r="C46" s="113">
        <v>34</v>
      </c>
      <c r="D46" s="128" t="s">
        <v>157</v>
      </c>
      <c r="E46" s="115">
        <v>-12136007.07068238</v>
      </c>
    </row>
    <row r="47" spans="2:5" s="111" customFormat="1" ht="15" customHeight="1">
      <c r="B47" s="112" t="s">
        <v>158</v>
      </c>
      <c r="C47" s="113">
        <v>35</v>
      </c>
      <c r="D47" s="128" t="s">
        <v>159</v>
      </c>
      <c r="E47" s="115">
        <v>737930.9300955448</v>
      </c>
    </row>
    <row r="48" spans="2:5" s="111" customFormat="1" ht="15" customHeight="1">
      <c r="B48" s="112" t="s">
        <v>160</v>
      </c>
      <c r="C48" s="113">
        <v>36</v>
      </c>
      <c r="D48" s="128" t="s">
        <v>161</v>
      </c>
      <c r="E48" s="115"/>
    </row>
    <row r="49" spans="2:5" s="122" customFormat="1" ht="15" customHeight="1">
      <c r="B49" s="112" t="s">
        <v>162</v>
      </c>
      <c r="C49" s="134">
        <v>37</v>
      </c>
      <c r="D49" s="135" t="s">
        <v>163</v>
      </c>
      <c r="E49" s="192">
        <v>11051923.859413164</v>
      </c>
    </row>
    <row r="50" spans="2:5" s="122" customFormat="1" ht="15" customHeight="1" thickBot="1">
      <c r="B50" s="119" t="s">
        <v>164</v>
      </c>
      <c r="C50" s="136">
        <v>38</v>
      </c>
      <c r="D50" s="137" t="s">
        <v>165</v>
      </c>
      <c r="E50" s="193">
        <f>E40+E49</f>
        <v>35791128.486261815</v>
      </c>
    </row>
    <row r="51" s="138" customFormat="1" ht="15">
      <c r="E51" s="200"/>
    </row>
    <row r="52" s="138" customFormat="1" ht="15">
      <c r="E52" s="201"/>
    </row>
    <row r="53" spans="3:5" ht="15">
      <c r="C53" s="277"/>
      <c r="D53" s="277"/>
      <c r="E53" s="277"/>
    </row>
    <row r="54" spans="3:5" ht="15">
      <c r="C54" s="278"/>
      <c r="D54" s="278"/>
      <c r="E54" s="278"/>
    </row>
    <row r="55" spans="3:5" ht="15">
      <c r="C55" s="277"/>
      <c r="D55" s="277"/>
      <c r="E55" s="277"/>
    </row>
    <row r="56" spans="3:5" ht="15">
      <c r="C56" s="278"/>
      <c r="D56" s="278"/>
      <c r="E56" s="278"/>
    </row>
    <row r="57" spans="3:5" ht="15" customHeight="1">
      <c r="C57" s="277"/>
      <c r="D57" s="277"/>
      <c r="E57" s="277"/>
    </row>
    <row r="58" spans="3:5" ht="15">
      <c r="C58" s="278"/>
      <c r="D58" s="278"/>
      <c r="E58" s="278"/>
    </row>
  </sheetData>
  <sheetProtection/>
  <mergeCells count="11">
    <mergeCell ref="C58:E58"/>
    <mergeCell ref="C29:E29"/>
    <mergeCell ref="C42:E42"/>
    <mergeCell ref="C53:E53"/>
    <mergeCell ref="C54:E54"/>
    <mergeCell ref="C55:E55"/>
    <mergeCell ref="C56:E56"/>
    <mergeCell ref="B2:E2"/>
    <mergeCell ref="C4:E4"/>
    <mergeCell ref="C8:E8"/>
    <mergeCell ref="C57:E57"/>
  </mergeCells>
  <printOptions horizontalCentered="1"/>
  <pageMargins left="0.2" right="0.2" top="0.26" bottom="0.2" header="0.17" footer="0.16"/>
  <pageSetup fitToWidth="2"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B1:E81"/>
  <sheetViews>
    <sheetView showGridLines="0" zoomScale="90" zoomScaleNormal="90" zoomScalePageLayoutView="0" workbookViewId="0" topLeftCell="A1">
      <selection activeCell="D1" sqref="D1"/>
    </sheetView>
  </sheetViews>
  <sheetFormatPr defaultColWidth="9.140625" defaultRowHeight="12.75"/>
  <cols>
    <col min="1" max="1" width="2.00390625" style="106" customWidth="1"/>
    <col min="2" max="2" width="11.00390625" style="106" customWidth="1"/>
    <col min="3" max="3" width="5.8515625" style="106" customWidth="1"/>
    <col min="4" max="4" width="81.7109375" style="106" customWidth="1"/>
    <col min="5" max="5" width="15.7109375" style="106" customWidth="1"/>
    <col min="6" max="16384" width="9.140625" style="106" customWidth="1"/>
  </cols>
  <sheetData>
    <row r="1" spans="2:5" ht="15" customHeight="1">
      <c r="B1" s="111" t="str">
        <f>'BS'!B1</f>
        <v>მზღვეველი: სს "პსპ დაზღვევა"</v>
      </c>
      <c r="C1" s="111"/>
      <c r="D1" s="140"/>
      <c r="E1" s="184" t="s">
        <v>237</v>
      </c>
    </row>
    <row r="2" spans="2:5" ht="15" customHeight="1">
      <c r="B2" s="283" t="s">
        <v>243</v>
      </c>
      <c r="C2" s="283"/>
      <c r="D2" s="283"/>
      <c r="E2" s="283"/>
    </row>
    <row r="3" ht="15" customHeight="1"/>
    <row r="4" spans="4:5" s="141" customFormat="1" ht="12.75" customHeight="1">
      <c r="D4" s="284" t="s">
        <v>166</v>
      </c>
      <c r="E4" s="284"/>
    </row>
    <row r="5" ht="15" customHeight="1" thickBot="1">
      <c r="E5" s="182" t="s">
        <v>84</v>
      </c>
    </row>
    <row r="6" spans="2:5" s="144" customFormat="1" ht="45" customHeight="1" thickBot="1">
      <c r="B6" s="97" t="s">
        <v>85</v>
      </c>
      <c r="C6" s="142" t="s">
        <v>86</v>
      </c>
      <c r="D6" s="143"/>
      <c r="E6" s="101" t="s">
        <v>87</v>
      </c>
    </row>
    <row r="7" spans="3:5" s="132" customFormat="1" ht="9" customHeight="1">
      <c r="C7" s="145"/>
      <c r="D7" s="145"/>
      <c r="E7" s="146"/>
    </row>
    <row r="8" spans="3:5" s="132" customFormat="1" ht="15" customHeight="1" thickBot="1">
      <c r="C8" s="285" t="s">
        <v>167</v>
      </c>
      <c r="D8" s="285"/>
      <c r="E8" s="285"/>
    </row>
    <row r="9" spans="2:5" ht="15" customHeight="1">
      <c r="B9" s="147" t="s">
        <v>89</v>
      </c>
      <c r="C9" s="148">
        <v>1</v>
      </c>
      <c r="D9" s="149" t="s">
        <v>168</v>
      </c>
      <c r="E9" s="150">
        <v>9662341.668621864</v>
      </c>
    </row>
    <row r="10" spans="2:5" ht="15" customHeight="1">
      <c r="B10" s="151" t="s">
        <v>90</v>
      </c>
      <c r="C10" s="152">
        <v>2</v>
      </c>
      <c r="D10" s="153" t="s">
        <v>169</v>
      </c>
      <c r="E10" s="154">
        <v>1388255.3807629594</v>
      </c>
    </row>
    <row r="11" spans="2:5" ht="15" customHeight="1">
      <c r="B11" s="151" t="s">
        <v>92</v>
      </c>
      <c r="C11" s="152">
        <v>3</v>
      </c>
      <c r="D11" s="155" t="s">
        <v>170</v>
      </c>
      <c r="E11" s="154">
        <v>4751028.62454543</v>
      </c>
    </row>
    <row r="12" spans="2:5" ht="15" customHeight="1">
      <c r="B12" s="151" t="s">
        <v>94</v>
      </c>
      <c r="C12" s="152">
        <v>4</v>
      </c>
      <c r="D12" s="156" t="s">
        <v>171</v>
      </c>
      <c r="E12" s="154">
        <v>840604.7260693633</v>
      </c>
    </row>
    <row r="13" spans="2:5" s="111" customFormat="1" ht="15" customHeight="1">
      <c r="B13" s="151" t="s">
        <v>96</v>
      </c>
      <c r="C13" s="113">
        <v>5</v>
      </c>
      <c r="D13" s="114" t="s">
        <v>172</v>
      </c>
      <c r="E13" s="194">
        <f>E9-E10-E11+E12</f>
        <v>4363662.389382839</v>
      </c>
    </row>
    <row r="14" spans="2:5" ht="15" customHeight="1">
      <c r="B14" s="151" t="s">
        <v>98</v>
      </c>
      <c r="C14" s="152">
        <v>6</v>
      </c>
      <c r="D14" s="153" t="s">
        <v>173</v>
      </c>
      <c r="E14" s="154">
        <v>3530282.1975764665</v>
      </c>
    </row>
    <row r="15" spans="2:5" ht="15" customHeight="1">
      <c r="B15" s="151" t="s">
        <v>100</v>
      </c>
      <c r="C15" s="152">
        <v>7</v>
      </c>
      <c r="D15" s="153" t="s">
        <v>174</v>
      </c>
      <c r="E15" s="154">
        <v>295618.09750000003</v>
      </c>
    </row>
    <row r="16" spans="2:5" ht="15" customHeight="1">
      <c r="B16" s="151" t="s">
        <v>102</v>
      </c>
      <c r="C16" s="152">
        <v>8</v>
      </c>
      <c r="D16" s="155" t="s">
        <v>175</v>
      </c>
      <c r="E16" s="154">
        <v>818642.2799999997</v>
      </c>
    </row>
    <row r="17" spans="2:5" ht="15" customHeight="1">
      <c r="B17" s="151" t="s">
        <v>104</v>
      </c>
      <c r="C17" s="152">
        <v>9</v>
      </c>
      <c r="D17" s="155" t="s">
        <v>176</v>
      </c>
      <c r="E17" s="154">
        <v>115743.73999999999</v>
      </c>
    </row>
    <row r="18" spans="2:5" ht="15" customHeight="1">
      <c r="B18" s="151" t="s">
        <v>106</v>
      </c>
      <c r="C18" s="152">
        <v>10</v>
      </c>
      <c r="D18" s="155" t="s">
        <v>177</v>
      </c>
      <c r="E18" s="154">
        <v>12486.19</v>
      </c>
    </row>
    <row r="19" spans="2:5" s="111" customFormat="1" ht="15" customHeight="1">
      <c r="B19" s="151" t="s">
        <v>108</v>
      </c>
      <c r="C19" s="113">
        <v>11</v>
      </c>
      <c r="D19" s="114" t="s">
        <v>178</v>
      </c>
      <c r="E19" s="194">
        <f>E14-E15+E16-E17-E18</f>
        <v>3925076.450076466</v>
      </c>
    </row>
    <row r="20" spans="2:5" s="111" customFormat="1" ht="15" customHeight="1">
      <c r="B20" s="151" t="s">
        <v>110</v>
      </c>
      <c r="C20" s="113">
        <v>12</v>
      </c>
      <c r="D20" s="114" t="s">
        <v>179</v>
      </c>
      <c r="E20" s="115"/>
    </row>
    <row r="21" spans="2:5" s="111" customFormat="1" ht="15" customHeight="1">
      <c r="B21" s="151" t="s">
        <v>112</v>
      </c>
      <c r="C21" s="113">
        <v>13</v>
      </c>
      <c r="D21" s="114" t="s">
        <v>180</v>
      </c>
      <c r="E21" s="194">
        <v>91460.73</v>
      </c>
    </row>
    <row r="22" spans="2:5" s="111" customFormat="1" ht="15" customHeight="1" thickBot="1">
      <c r="B22" s="157" t="s">
        <v>114</v>
      </c>
      <c r="C22" s="158">
        <v>14</v>
      </c>
      <c r="D22" s="159" t="s">
        <v>181</v>
      </c>
      <c r="E22" s="160">
        <f>E13-E19-E20+E21</f>
        <v>530046.6693063732</v>
      </c>
    </row>
    <row r="23" spans="3:5" ht="9" customHeight="1">
      <c r="C23" s="124"/>
      <c r="D23" s="161"/>
      <c r="E23" s="126"/>
    </row>
    <row r="24" spans="3:5" ht="15" customHeight="1" thickBot="1">
      <c r="C24" s="285" t="s">
        <v>182</v>
      </c>
      <c r="D24" s="285"/>
      <c r="E24" s="285"/>
    </row>
    <row r="25" spans="2:5" ht="15" customHeight="1">
      <c r="B25" s="147" t="s">
        <v>116</v>
      </c>
      <c r="C25" s="148">
        <v>15</v>
      </c>
      <c r="D25" s="149" t="s">
        <v>168</v>
      </c>
      <c r="E25" s="150">
        <v>242697.22930000225</v>
      </c>
    </row>
    <row r="26" spans="2:5" ht="15" customHeight="1">
      <c r="B26" s="151" t="s">
        <v>118</v>
      </c>
      <c r="C26" s="152">
        <v>16</v>
      </c>
      <c r="D26" s="153" t="s">
        <v>169</v>
      </c>
      <c r="E26" s="154">
        <v>0</v>
      </c>
    </row>
    <row r="27" spans="2:5" ht="15" customHeight="1">
      <c r="B27" s="151" t="s">
        <v>120</v>
      </c>
      <c r="C27" s="152">
        <v>17</v>
      </c>
      <c r="D27" s="155" t="s">
        <v>170</v>
      </c>
      <c r="E27" s="154">
        <v>121762.36319985209</v>
      </c>
    </row>
    <row r="28" spans="2:5" ht="15" customHeight="1">
      <c r="B28" s="151" t="s">
        <v>122</v>
      </c>
      <c r="C28" s="152">
        <v>18</v>
      </c>
      <c r="D28" s="155" t="s">
        <v>171</v>
      </c>
      <c r="E28" s="154"/>
    </row>
    <row r="29" spans="2:5" s="111" customFormat="1" ht="15" customHeight="1">
      <c r="B29" s="151" t="s">
        <v>124</v>
      </c>
      <c r="C29" s="113">
        <v>19</v>
      </c>
      <c r="D29" s="114" t="s">
        <v>183</v>
      </c>
      <c r="E29" s="194">
        <f>E25-E26-E27+E28</f>
        <v>120934.86610015016</v>
      </c>
    </row>
    <row r="30" spans="2:5" ht="15" customHeight="1">
      <c r="B30" s="151" t="s">
        <v>127</v>
      </c>
      <c r="C30" s="152">
        <v>20</v>
      </c>
      <c r="D30" s="153" t="s">
        <v>173</v>
      </c>
      <c r="E30" s="154"/>
    </row>
    <row r="31" spans="2:5" ht="15" customHeight="1">
      <c r="B31" s="151" t="s">
        <v>129</v>
      </c>
      <c r="C31" s="152">
        <v>21</v>
      </c>
      <c r="D31" s="153" t="s">
        <v>184</v>
      </c>
      <c r="E31" s="154">
        <v>0</v>
      </c>
    </row>
    <row r="32" spans="2:5" ht="15" customHeight="1">
      <c r="B32" s="151" t="s">
        <v>131</v>
      </c>
      <c r="C32" s="152">
        <v>22</v>
      </c>
      <c r="D32" s="155" t="s">
        <v>175</v>
      </c>
      <c r="E32" s="154">
        <v>12000</v>
      </c>
    </row>
    <row r="33" spans="2:5" ht="15" customHeight="1">
      <c r="B33" s="151" t="s">
        <v>133</v>
      </c>
      <c r="C33" s="152">
        <v>23</v>
      </c>
      <c r="D33" s="155" t="s">
        <v>176</v>
      </c>
      <c r="E33" s="154"/>
    </row>
    <row r="34" spans="2:5" ht="15" customHeight="1">
      <c r="B34" s="151" t="s">
        <v>135</v>
      </c>
      <c r="C34" s="152">
        <v>24</v>
      </c>
      <c r="D34" s="155" t="s">
        <v>185</v>
      </c>
      <c r="E34" s="154"/>
    </row>
    <row r="35" spans="2:5" s="111" customFormat="1" ht="15" customHeight="1">
      <c r="B35" s="151" t="s">
        <v>137</v>
      </c>
      <c r="C35" s="113">
        <v>25</v>
      </c>
      <c r="D35" s="114" t="s">
        <v>186</v>
      </c>
      <c r="E35" s="194">
        <f>E30-E31+E32-E33-E34</f>
        <v>12000</v>
      </c>
    </row>
    <row r="36" spans="2:5" ht="15" customHeight="1">
      <c r="B36" s="151" t="s">
        <v>139</v>
      </c>
      <c r="C36" s="152">
        <v>26</v>
      </c>
      <c r="D36" s="153" t="s">
        <v>187</v>
      </c>
      <c r="E36" s="154"/>
    </row>
    <row r="37" spans="2:5" ht="15" customHeight="1">
      <c r="B37" s="151" t="s">
        <v>141</v>
      </c>
      <c r="C37" s="152">
        <v>27</v>
      </c>
      <c r="D37" s="155" t="s">
        <v>188</v>
      </c>
      <c r="E37" s="154"/>
    </row>
    <row r="38" spans="2:5" s="111" customFormat="1" ht="15" customHeight="1">
      <c r="B38" s="151" t="s">
        <v>143</v>
      </c>
      <c r="C38" s="113">
        <v>28</v>
      </c>
      <c r="D38" s="114" t="s">
        <v>189</v>
      </c>
      <c r="E38" s="115"/>
    </row>
    <row r="39" spans="2:5" s="111" customFormat="1" ht="15" customHeight="1">
      <c r="B39" s="151" t="s">
        <v>145</v>
      </c>
      <c r="C39" s="113">
        <v>29</v>
      </c>
      <c r="D39" s="114" t="s">
        <v>190</v>
      </c>
      <c r="E39" s="115"/>
    </row>
    <row r="40" spans="2:5" s="111" customFormat="1" ht="15" customHeight="1">
      <c r="B40" s="151" t="s">
        <v>147</v>
      </c>
      <c r="C40" s="113">
        <v>30</v>
      </c>
      <c r="D40" s="114" t="s">
        <v>180</v>
      </c>
      <c r="E40" s="115">
        <v>-1231.7500000000005</v>
      </c>
    </row>
    <row r="41" spans="2:5" s="111" customFormat="1" ht="15" customHeight="1" thickBot="1">
      <c r="B41" s="157" t="s">
        <v>150</v>
      </c>
      <c r="C41" s="158">
        <v>31</v>
      </c>
      <c r="D41" s="159" t="s">
        <v>191</v>
      </c>
      <c r="E41" s="160">
        <f>E29-E35+E38-E39+E40</f>
        <v>107703.11610015016</v>
      </c>
    </row>
    <row r="42" spans="3:5" s="145" customFormat="1" ht="9" customHeight="1" thickBot="1">
      <c r="C42" s="124"/>
      <c r="D42" s="162"/>
      <c r="E42" s="163"/>
    </row>
    <row r="43" spans="2:5" s="111" customFormat="1" ht="15" customHeight="1" thickBot="1">
      <c r="B43" s="164" t="s">
        <v>152</v>
      </c>
      <c r="C43" s="165">
        <v>32</v>
      </c>
      <c r="D43" s="166" t="s">
        <v>192</v>
      </c>
      <c r="E43" s="167">
        <f>E22+E41</f>
        <v>637749.7854065234</v>
      </c>
    </row>
    <row r="44" spans="3:5" ht="9" customHeight="1">
      <c r="C44" s="124"/>
      <c r="D44" s="162"/>
      <c r="E44" s="126"/>
    </row>
    <row r="45" spans="3:5" ht="15" customHeight="1" thickBot="1">
      <c r="C45" s="124"/>
      <c r="D45" s="285" t="s">
        <v>193</v>
      </c>
      <c r="E45" s="285"/>
    </row>
    <row r="46" spans="2:5" ht="15" customHeight="1">
      <c r="B46" s="147" t="s">
        <v>154</v>
      </c>
      <c r="C46" s="148">
        <v>33</v>
      </c>
      <c r="D46" s="168" t="s">
        <v>194</v>
      </c>
      <c r="E46" s="150">
        <v>0</v>
      </c>
    </row>
    <row r="47" spans="2:5" ht="15" customHeight="1">
      <c r="B47" s="151" t="s">
        <v>156</v>
      </c>
      <c r="C47" s="152">
        <v>34</v>
      </c>
      <c r="D47" s="153" t="s">
        <v>195</v>
      </c>
      <c r="E47" s="154">
        <v>0</v>
      </c>
    </row>
    <row r="48" spans="2:5" ht="15" customHeight="1">
      <c r="B48" s="169" t="s">
        <v>158</v>
      </c>
      <c r="C48" s="152">
        <v>35</v>
      </c>
      <c r="D48" s="153" t="s">
        <v>196</v>
      </c>
      <c r="E48" s="154">
        <v>0</v>
      </c>
    </row>
    <row r="49" spans="2:5" s="111" customFormat="1" ht="15" customHeight="1" thickBot="1">
      <c r="B49" s="157" t="s">
        <v>160</v>
      </c>
      <c r="C49" s="158">
        <v>36</v>
      </c>
      <c r="D49" s="159" t="s">
        <v>197</v>
      </c>
      <c r="E49" s="160">
        <f>E46-E47-E48</f>
        <v>0</v>
      </c>
    </row>
    <row r="50" spans="3:5" ht="8.25" customHeight="1">
      <c r="C50" s="124"/>
      <c r="D50" s="161"/>
      <c r="E50" s="126"/>
    </row>
    <row r="51" spans="3:5" ht="15" customHeight="1" thickBot="1">
      <c r="C51" s="285" t="s">
        <v>198</v>
      </c>
      <c r="D51" s="285"/>
      <c r="E51" s="285"/>
    </row>
    <row r="52" spans="2:5" ht="15" customHeight="1">
      <c r="B52" s="147" t="s">
        <v>162</v>
      </c>
      <c r="C52" s="148">
        <v>37</v>
      </c>
      <c r="D52" s="149" t="s">
        <v>199</v>
      </c>
      <c r="E52" s="150">
        <v>199642.00999999998</v>
      </c>
    </row>
    <row r="53" spans="2:5" ht="15" customHeight="1">
      <c r="B53" s="151" t="s">
        <v>164</v>
      </c>
      <c r="C53" s="152">
        <v>38</v>
      </c>
      <c r="D53" s="155" t="s">
        <v>200</v>
      </c>
      <c r="E53" s="154">
        <v>0</v>
      </c>
    </row>
    <row r="54" spans="2:5" ht="15" customHeight="1">
      <c r="B54" s="151" t="s">
        <v>201</v>
      </c>
      <c r="C54" s="152">
        <v>39</v>
      </c>
      <c r="D54" s="155" t="s">
        <v>202</v>
      </c>
      <c r="E54" s="154">
        <v>0</v>
      </c>
    </row>
    <row r="55" spans="2:5" ht="15" customHeight="1">
      <c r="B55" s="151" t="s">
        <v>203</v>
      </c>
      <c r="C55" s="152">
        <v>40</v>
      </c>
      <c r="D55" s="155" t="s">
        <v>204</v>
      </c>
      <c r="E55" s="154">
        <v>0</v>
      </c>
    </row>
    <row r="56" spans="2:5" ht="15" customHeight="1">
      <c r="B56" s="151" t="s">
        <v>205</v>
      </c>
      <c r="C56" s="152">
        <v>41</v>
      </c>
      <c r="D56" s="155" t="s">
        <v>107</v>
      </c>
      <c r="E56" s="154">
        <v>0</v>
      </c>
    </row>
    <row r="57" spans="2:5" ht="15" customHeight="1">
      <c r="B57" s="151" t="s">
        <v>206</v>
      </c>
      <c r="C57" s="152">
        <v>42</v>
      </c>
      <c r="D57" s="155" t="s">
        <v>109</v>
      </c>
      <c r="E57" s="154">
        <v>79790.21</v>
      </c>
    </row>
    <row r="58" spans="2:5" ht="15" customHeight="1">
      <c r="B58" s="151" t="s">
        <v>207</v>
      </c>
      <c r="C58" s="152">
        <v>43</v>
      </c>
      <c r="D58" s="155" t="s">
        <v>117</v>
      </c>
      <c r="E58" s="154"/>
    </row>
    <row r="59" spans="2:5" ht="15" customHeight="1">
      <c r="B59" s="151" t="s">
        <v>208</v>
      </c>
      <c r="C59" s="152">
        <v>44</v>
      </c>
      <c r="D59" s="155" t="s">
        <v>209</v>
      </c>
      <c r="E59" s="154"/>
    </row>
    <row r="60" spans="2:5" ht="15" customHeight="1">
      <c r="B60" s="151" t="s">
        <v>210</v>
      </c>
      <c r="C60" s="152">
        <v>45</v>
      </c>
      <c r="D60" s="155" t="s">
        <v>211</v>
      </c>
      <c r="E60" s="154"/>
    </row>
    <row r="61" spans="2:5" s="161" customFormat="1" ht="15" customHeight="1" thickBot="1">
      <c r="B61" s="157" t="s">
        <v>212</v>
      </c>
      <c r="C61" s="170">
        <v>46</v>
      </c>
      <c r="D61" s="171" t="s">
        <v>213</v>
      </c>
      <c r="E61" s="160">
        <f>SUM(E52:E60)</f>
        <v>279432.22</v>
      </c>
    </row>
    <row r="62" spans="3:5" s="161" customFormat="1" ht="9" customHeight="1">
      <c r="C62" s="124"/>
      <c r="E62" s="163"/>
    </row>
    <row r="63" spans="3:5" s="161" customFormat="1" ht="15" customHeight="1" thickBot="1">
      <c r="C63" s="286" t="s">
        <v>214</v>
      </c>
      <c r="D63" s="286"/>
      <c r="E63" s="286"/>
    </row>
    <row r="64" spans="2:5" ht="15" customHeight="1">
      <c r="B64" s="147" t="s">
        <v>215</v>
      </c>
      <c r="C64" s="148">
        <v>47</v>
      </c>
      <c r="D64" s="172" t="s">
        <v>216</v>
      </c>
      <c r="E64" s="150">
        <v>434155.4</v>
      </c>
    </row>
    <row r="65" spans="2:5" ht="15" customHeight="1">
      <c r="B65" s="151" t="s">
        <v>217</v>
      </c>
      <c r="C65" s="152">
        <v>48</v>
      </c>
      <c r="D65" s="173" t="s">
        <v>218</v>
      </c>
      <c r="E65" s="154">
        <v>196235.45</v>
      </c>
    </row>
    <row r="66" spans="2:5" ht="15" customHeight="1">
      <c r="B66" s="151" t="s">
        <v>219</v>
      </c>
      <c r="C66" s="152">
        <v>49</v>
      </c>
      <c r="D66" s="173" t="s">
        <v>220</v>
      </c>
      <c r="E66" s="154">
        <v>385.88</v>
      </c>
    </row>
    <row r="67" spans="2:5" ht="15" customHeight="1">
      <c r="B67" s="151" t="s">
        <v>221</v>
      </c>
      <c r="C67" s="152">
        <v>50</v>
      </c>
      <c r="D67" s="173" t="s">
        <v>222</v>
      </c>
      <c r="E67" s="154">
        <v>14746.32</v>
      </c>
    </row>
    <row r="68" spans="2:5" ht="15" customHeight="1">
      <c r="B68" s="151" t="s">
        <v>223</v>
      </c>
      <c r="C68" s="152">
        <v>51</v>
      </c>
      <c r="D68" s="173" t="s">
        <v>224</v>
      </c>
      <c r="E68" s="154">
        <v>0</v>
      </c>
    </row>
    <row r="69" spans="2:5" ht="15" customHeight="1">
      <c r="B69" s="151" t="s">
        <v>225</v>
      </c>
      <c r="C69" s="152">
        <v>52</v>
      </c>
      <c r="D69" s="173" t="s">
        <v>226</v>
      </c>
      <c r="E69" s="154"/>
    </row>
    <row r="70" spans="2:5" ht="15" customHeight="1" thickBot="1">
      <c r="B70" s="174" t="s">
        <v>227</v>
      </c>
      <c r="C70" s="175">
        <v>53</v>
      </c>
      <c r="D70" s="176" t="s">
        <v>228</v>
      </c>
      <c r="E70" s="177">
        <v>596495.08</v>
      </c>
    </row>
    <row r="71" spans="3:5" s="132" customFormat="1" ht="9" customHeight="1" thickBot="1">
      <c r="C71" s="131"/>
      <c r="D71" s="178"/>
      <c r="E71" s="179"/>
    </row>
    <row r="72" spans="2:5" s="111" customFormat="1" ht="15" customHeight="1">
      <c r="B72" s="147" t="s">
        <v>229</v>
      </c>
      <c r="C72" s="108">
        <v>54</v>
      </c>
      <c r="D72" s="109" t="s">
        <v>230</v>
      </c>
      <c r="E72" s="110">
        <f>E43+E49+E61-E64-E65-E66-E67-E68-E69+E70</f>
        <v>868154.0354065233</v>
      </c>
    </row>
    <row r="73" spans="2:5" s="111" customFormat="1" ht="15" customHeight="1">
      <c r="B73" s="151" t="s">
        <v>231</v>
      </c>
      <c r="C73" s="113">
        <v>55</v>
      </c>
      <c r="D73" s="180" t="s">
        <v>232</v>
      </c>
      <c r="E73" s="115">
        <f>E72*0.15</f>
        <v>130223.10531097848</v>
      </c>
    </row>
    <row r="74" spans="2:5" s="111" customFormat="1" ht="15" customHeight="1" thickBot="1">
      <c r="B74" s="157" t="s">
        <v>233</v>
      </c>
      <c r="C74" s="158">
        <v>56</v>
      </c>
      <c r="D74" s="159" t="s">
        <v>234</v>
      </c>
      <c r="E74" s="160">
        <f>E72-E73</f>
        <v>737930.9300955448</v>
      </c>
    </row>
    <row r="75" ht="15">
      <c r="D75" s="181"/>
    </row>
    <row r="76" spans="3:5" ht="15">
      <c r="C76" s="277"/>
      <c r="D76" s="277"/>
      <c r="E76" s="277"/>
    </row>
    <row r="77" spans="3:5" ht="15">
      <c r="C77" s="278"/>
      <c r="D77" s="278"/>
      <c r="E77" s="278"/>
    </row>
    <row r="78" spans="3:5" ht="15">
      <c r="C78" s="277"/>
      <c r="D78" s="277"/>
      <c r="E78" s="277"/>
    </row>
    <row r="79" spans="3:5" ht="15">
      <c r="C79" s="278"/>
      <c r="D79" s="278"/>
      <c r="E79" s="278"/>
    </row>
    <row r="80" spans="3:5" ht="15">
      <c r="C80" s="277"/>
      <c r="D80" s="277"/>
      <c r="E80" s="277"/>
    </row>
    <row r="81" spans="3:5" ht="15">
      <c r="C81" s="278"/>
      <c r="D81" s="278"/>
      <c r="E81" s="278"/>
    </row>
  </sheetData>
  <sheetProtection/>
  <mergeCells count="13">
    <mergeCell ref="C81:E81"/>
    <mergeCell ref="C24:E24"/>
    <mergeCell ref="D45:E45"/>
    <mergeCell ref="C51:E51"/>
    <mergeCell ref="C63:E63"/>
    <mergeCell ref="C76:E76"/>
    <mergeCell ref="C77:E77"/>
    <mergeCell ref="B2:E2"/>
    <mergeCell ref="D4:E4"/>
    <mergeCell ref="C8:E8"/>
    <mergeCell ref="C78:E78"/>
    <mergeCell ref="C79:E79"/>
    <mergeCell ref="C80:E80"/>
  </mergeCells>
  <printOptions horizontalCentered="1"/>
  <pageMargins left="0.2" right="0.2" top="0.26" bottom="0.2" header="0.17" footer="0.17"/>
  <pageSetup horizontalDpi="600" verticalDpi="600" orientation="portrait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 tint="0.34999001026153564"/>
  </sheetPr>
  <dimension ref="A1:BK56"/>
  <sheetViews>
    <sheetView zoomScale="85" zoomScaleNormal="85" zoomScaleSheetLayoutView="50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B13" sqref="B13"/>
    </sheetView>
  </sheetViews>
  <sheetFormatPr defaultColWidth="8.8515625" defaultRowHeight="12.75"/>
  <cols>
    <col min="1" max="1" width="5.8515625" style="5" customWidth="1"/>
    <col min="2" max="2" width="49.57421875" style="5" customWidth="1"/>
    <col min="3" max="3" width="10.28125" style="5" bestFit="1" customWidth="1"/>
    <col min="4" max="4" width="10.57421875" style="5" customWidth="1"/>
    <col min="5" max="5" width="10.28125" style="5" bestFit="1" customWidth="1"/>
    <col min="6" max="6" width="10.57421875" style="5" customWidth="1"/>
    <col min="7" max="7" width="13.7109375" style="196" bestFit="1" customWidth="1"/>
    <col min="8" max="8" width="24.421875" style="5" bestFit="1" customWidth="1"/>
    <col min="9" max="9" width="13.28125" style="5" customWidth="1"/>
    <col min="10" max="10" width="11.7109375" style="5" customWidth="1"/>
    <col min="11" max="11" width="12.7109375" style="5" bestFit="1" customWidth="1"/>
    <col min="12" max="12" width="10.7109375" style="5" customWidth="1"/>
    <col min="13" max="13" width="12.421875" style="5" bestFit="1" customWidth="1"/>
    <col min="14" max="14" width="16.00390625" style="5" customWidth="1"/>
    <col min="15" max="15" width="12.421875" style="5" bestFit="1" customWidth="1"/>
    <col min="16" max="16" width="12.140625" style="5" customWidth="1"/>
    <col min="17" max="17" width="14.00390625" style="5" customWidth="1"/>
    <col min="18" max="18" width="12.7109375" style="5" bestFit="1" customWidth="1"/>
    <col min="19" max="19" width="10.8515625" style="5" customWidth="1"/>
    <col min="20" max="20" width="12.140625" style="5" bestFit="1" customWidth="1"/>
    <col min="21" max="21" width="12.7109375" style="5" bestFit="1" customWidth="1"/>
    <col min="22" max="22" width="12.140625" style="5" bestFit="1" customWidth="1"/>
    <col min="23" max="23" width="9.00390625" style="5" customWidth="1"/>
    <col min="24" max="24" width="11.421875" style="5" bestFit="1" customWidth="1"/>
    <col min="25" max="25" width="12.421875" style="5" bestFit="1" customWidth="1"/>
    <col min="26" max="27" width="15.7109375" style="5" customWidth="1"/>
    <col min="28" max="28" width="3.00390625" style="5" customWidth="1"/>
    <col min="29" max="32" width="8.28125" style="5" bestFit="1" customWidth="1"/>
    <col min="33" max="34" width="10.7109375" style="5" bestFit="1" customWidth="1"/>
    <col min="35" max="36" width="10.7109375" style="5" customWidth="1"/>
    <col min="37" max="38" width="19.140625" style="5" customWidth="1"/>
    <col min="39" max="43" width="9.140625" style="5" customWidth="1"/>
    <col min="44" max="44" width="11.421875" style="5" customWidth="1"/>
    <col min="45" max="45" width="10.57421875" style="5" customWidth="1"/>
    <col min="46" max="46" width="10.7109375" style="5" customWidth="1"/>
    <col min="47" max="47" width="11.57421875" style="5" customWidth="1"/>
    <col min="48" max="48" width="9.140625" style="5" customWidth="1"/>
    <col min="49" max="49" width="10.7109375" style="5" customWidth="1"/>
    <col min="50" max="50" width="12.57421875" style="5" customWidth="1"/>
    <col min="51" max="51" width="11.00390625" style="5" customWidth="1"/>
    <col min="52" max="52" width="9.140625" style="5" customWidth="1"/>
    <col min="53" max="58" width="11.57421875" style="5" customWidth="1"/>
    <col min="59" max="59" width="12.8515625" style="5" customWidth="1"/>
    <col min="60" max="60" width="10.57421875" style="5" customWidth="1"/>
    <col min="61" max="16384" width="8.8515625" style="5" customWidth="1"/>
  </cols>
  <sheetData>
    <row r="1" spans="1:8" ht="15">
      <c r="A1" s="306" t="s">
        <v>235</v>
      </c>
      <c r="B1" s="306"/>
      <c r="C1" s="93"/>
      <c r="D1" s="93"/>
      <c r="E1" s="93"/>
      <c r="F1" s="93"/>
      <c r="G1" s="93"/>
      <c r="H1" s="93"/>
    </row>
    <row r="2" spans="1:8" ht="15">
      <c r="A2" s="185" t="s">
        <v>239</v>
      </c>
      <c r="C2" s="93"/>
      <c r="D2" s="93"/>
      <c r="E2" s="93"/>
      <c r="F2" s="93"/>
      <c r="G2" s="93"/>
      <c r="H2" s="93"/>
    </row>
    <row r="3" spans="1:14" ht="15">
      <c r="A3" s="186" t="str">
        <f>'BS'!B1</f>
        <v>მზღვეველი: სს "პსპ დაზღვევა"</v>
      </c>
      <c r="C3" s="93"/>
      <c r="D3" s="93"/>
      <c r="E3" s="93"/>
      <c r="F3" s="93"/>
      <c r="G3" s="93"/>
      <c r="H3" s="93"/>
      <c r="M3" s="195"/>
      <c r="N3" s="195"/>
    </row>
    <row r="4" spans="1:8" ht="15">
      <c r="A4" s="186" t="s">
        <v>244</v>
      </c>
      <c r="C4" s="93"/>
      <c r="D4" s="93"/>
      <c r="E4" s="93"/>
      <c r="F4" s="93"/>
      <c r="G4" s="93"/>
      <c r="H4" s="93"/>
    </row>
    <row r="5" spans="1:8" ht="15">
      <c r="A5" s="93"/>
      <c r="B5" s="93"/>
      <c r="C5" s="93"/>
      <c r="D5" s="93"/>
      <c r="E5" s="93"/>
      <c r="F5" s="93"/>
      <c r="G5" s="93"/>
      <c r="H5" s="93"/>
    </row>
    <row r="6" spans="1:38" ht="15" customHeight="1">
      <c r="A6" s="93"/>
      <c r="B6" s="93"/>
      <c r="C6" s="298" t="s">
        <v>81</v>
      </c>
      <c r="D6" s="298"/>
      <c r="E6" s="298"/>
      <c r="F6" s="298"/>
      <c r="G6" s="298"/>
      <c r="H6" s="298"/>
      <c r="I6" s="298"/>
      <c r="J6" s="298"/>
      <c r="K6" s="298"/>
      <c r="L6" s="298"/>
      <c r="M6" s="298"/>
      <c r="N6" s="298"/>
      <c r="O6" s="298"/>
      <c r="P6" s="298"/>
      <c r="Q6" s="298"/>
      <c r="R6" s="298"/>
      <c r="S6" s="298"/>
      <c r="T6" s="298"/>
      <c r="U6" s="298"/>
      <c r="V6" s="298"/>
      <c r="W6" s="298"/>
      <c r="X6" s="298"/>
      <c r="Y6" s="298"/>
      <c r="Z6" s="298"/>
      <c r="AA6" s="298"/>
      <c r="AC6" s="300" t="s">
        <v>82</v>
      </c>
      <c r="AD6" s="300"/>
      <c r="AE6" s="300"/>
      <c r="AF6" s="300"/>
      <c r="AG6" s="300"/>
      <c r="AH6" s="300"/>
      <c r="AI6" s="300"/>
      <c r="AJ6" s="300"/>
      <c r="AK6" s="300"/>
      <c r="AL6" s="300"/>
    </row>
    <row r="7" spans="1:38" ht="17.25" customHeight="1" thickBot="1">
      <c r="A7" s="93"/>
      <c r="B7" s="93"/>
      <c r="C7" s="299"/>
      <c r="D7" s="299"/>
      <c r="E7" s="299"/>
      <c r="F7" s="299"/>
      <c r="G7" s="299"/>
      <c r="H7" s="299"/>
      <c r="I7" s="299"/>
      <c r="J7" s="299"/>
      <c r="K7" s="299"/>
      <c r="L7" s="299"/>
      <c r="M7" s="299"/>
      <c r="N7" s="299"/>
      <c r="O7" s="299"/>
      <c r="P7" s="299"/>
      <c r="Q7" s="299"/>
      <c r="R7" s="299"/>
      <c r="S7" s="299"/>
      <c r="T7" s="299"/>
      <c r="U7" s="299"/>
      <c r="V7" s="299"/>
      <c r="W7" s="299"/>
      <c r="X7" s="299"/>
      <c r="Y7" s="299"/>
      <c r="Z7" s="299"/>
      <c r="AA7" s="299"/>
      <c r="AC7" s="301"/>
      <c r="AD7" s="301"/>
      <c r="AE7" s="301"/>
      <c r="AF7" s="301"/>
      <c r="AG7" s="301"/>
      <c r="AH7" s="301"/>
      <c r="AI7" s="301"/>
      <c r="AJ7" s="301"/>
      <c r="AK7" s="301"/>
      <c r="AL7" s="301"/>
    </row>
    <row r="8" spans="1:38" s="1" customFormat="1" ht="42.75" customHeight="1">
      <c r="A8" s="307" t="s">
        <v>22</v>
      </c>
      <c r="B8" s="302" t="s">
        <v>69</v>
      </c>
      <c r="C8" s="313" t="s">
        <v>21</v>
      </c>
      <c r="D8" s="291"/>
      <c r="E8" s="291"/>
      <c r="F8" s="291"/>
      <c r="G8" s="291"/>
      <c r="H8" s="303" t="s">
        <v>238</v>
      </c>
      <c r="I8" s="291" t="s">
        <v>70</v>
      </c>
      <c r="J8" s="291"/>
      <c r="K8" s="291" t="s">
        <v>71</v>
      </c>
      <c r="L8" s="291"/>
      <c r="M8" s="291"/>
      <c r="N8" s="291"/>
      <c r="O8" s="291"/>
      <c r="P8" s="291" t="s">
        <v>72</v>
      </c>
      <c r="Q8" s="291"/>
      <c r="R8" s="291" t="s">
        <v>73</v>
      </c>
      <c r="S8" s="291"/>
      <c r="T8" s="291"/>
      <c r="U8" s="291"/>
      <c r="V8" s="291"/>
      <c r="W8" s="291"/>
      <c r="X8" s="291"/>
      <c r="Y8" s="291"/>
      <c r="Z8" s="291" t="s">
        <v>76</v>
      </c>
      <c r="AA8" s="302"/>
      <c r="AC8" s="290" t="s">
        <v>70</v>
      </c>
      <c r="AD8" s="291"/>
      <c r="AE8" s="291" t="s">
        <v>71</v>
      </c>
      <c r="AF8" s="291"/>
      <c r="AG8" s="291" t="s">
        <v>77</v>
      </c>
      <c r="AH8" s="291"/>
      <c r="AI8" s="291" t="s">
        <v>78</v>
      </c>
      <c r="AJ8" s="291"/>
      <c r="AK8" s="291" t="s">
        <v>76</v>
      </c>
      <c r="AL8" s="302"/>
    </row>
    <row r="9" spans="1:38" s="1" customFormat="1" ht="38.25">
      <c r="A9" s="308"/>
      <c r="B9" s="310"/>
      <c r="C9" s="312" t="s">
        <v>14</v>
      </c>
      <c r="D9" s="289"/>
      <c r="E9" s="289"/>
      <c r="F9" s="289"/>
      <c r="G9" s="12" t="s">
        <v>15</v>
      </c>
      <c r="H9" s="304"/>
      <c r="I9" s="287" t="s">
        <v>0</v>
      </c>
      <c r="J9" s="287" t="s">
        <v>1</v>
      </c>
      <c r="K9" s="289" t="s">
        <v>0</v>
      </c>
      <c r="L9" s="289"/>
      <c r="M9" s="289"/>
      <c r="N9" s="289"/>
      <c r="O9" s="12" t="s">
        <v>1</v>
      </c>
      <c r="P9" s="287" t="s">
        <v>79</v>
      </c>
      <c r="Q9" s="287" t="s">
        <v>80</v>
      </c>
      <c r="R9" s="289" t="s">
        <v>74</v>
      </c>
      <c r="S9" s="289"/>
      <c r="T9" s="289"/>
      <c r="U9" s="289"/>
      <c r="V9" s="289" t="s">
        <v>75</v>
      </c>
      <c r="W9" s="289"/>
      <c r="X9" s="289"/>
      <c r="Y9" s="289"/>
      <c r="Z9" s="287" t="s">
        <v>16</v>
      </c>
      <c r="AA9" s="294" t="s">
        <v>17</v>
      </c>
      <c r="AC9" s="292" t="s">
        <v>0</v>
      </c>
      <c r="AD9" s="287" t="s">
        <v>1</v>
      </c>
      <c r="AE9" s="287" t="s">
        <v>0</v>
      </c>
      <c r="AF9" s="287" t="s">
        <v>1</v>
      </c>
      <c r="AG9" s="287" t="s">
        <v>79</v>
      </c>
      <c r="AH9" s="287" t="s">
        <v>80</v>
      </c>
      <c r="AI9" s="287" t="s">
        <v>74</v>
      </c>
      <c r="AJ9" s="287" t="s">
        <v>75</v>
      </c>
      <c r="AK9" s="287" t="s">
        <v>16</v>
      </c>
      <c r="AL9" s="294" t="s">
        <v>17</v>
      </c>
    </row>
    <row r="10" spans="1:38" s="1" customFormat="1" ht="75.75" thickBot="1">
      <c r="A10" s="309"/>
      <c r="B10" s="311"/>
      <c r="C10" s="43" t="s">
        <v>18</v>
      </c>
      <c r="D10" s="2" t="s">
        <v>19</v>
      </c>
      <c r="E10" s="2" t="s">
        <v>20</v>
      </c>
      <c r="F10" s="2" t="s">
        <v>10</v>
      </c>
      <c r="G10" s="2" t="s">
        <v>10</v>
      </c>
      <c r="H10" s="305"/>
      <c r="I10" s="288"/>
      <c r="J10" s="288"/>
      <c r="K10" s="2" t="s">
        <v>18</v>
      </c>
      <c r="L10" s="2" t="s">
        <v>19</v>
      </c>
      <c r="M10" s="2" t="s">
        <v>20</v>
      </c>
      <c r="N10" s="2" t="s">
        <v>10</v>
      </c>
      <c r="O10" s="2" t="s">
        <v>10</v>
      </c>
      <c r="P10" s="288"/>
      <c r="Q10" s="288"/>
      <c r="R10" s="2" t="s">
        <v>18</v>
      </c>
      <c r="S10" s="2" t="s">
        <v>19</v>
      </c>
      <c r="T10" s="2" t="s">
        <v>20</v>
      </c>
      <c r="U10" s="2" t="s">
        <v>10</v>
      </c>
      <c r="V10" s="2" t="s">
        <v>18</v>
      </c>
      <c r="W10" s="2" t="s">
        <v>19</v>
      </c>
      <c r="X10" s="2" t="s">
        <v>20</v>
      </c>
      <c r="Y10" s="2" t="s">
        <v>10</v>
      </c>
      <c r="Z10" s="288"/>
      <c r="AA10" s="295"/>
      <c r="AC10" s="293"/>
      <c r="AD10" s="288"/>
      <c r="AE10" s="288"/>
      <c r="AF10" s="288"/>
      <c r="AG10" s="288"/>
      <c r="AH10" s="288"/>
      <c r="AI10" s="288"/>
      <c r="AJ10" s="288"/>
      <c r="AK10" s="288"/>
      <c r="AL10" s="295"/>
    </row>
    <row r="11" spans="1:63" s="1" customFormat="1" ht="24.75" customHeight="1" thickBot="1">
      <c r="A11" s="13" t="s">
        <v>23</v>
      </c>
      <c r="B11" s="3" t="s">
        <v>24</v>
      </c>
      <c r="C11" s="24">
        <f>SUM(C12:C15)</f>
        <v>3593</v>
      </c>
      <c r="D11" s="24">
        <f>SUM(D12:D15)</f>
        <v>32</v>
      </c>
      <c r="E11" s="24">
        <f>SUM(E12:E15)</f>
        <v>3829</v>
      </c>
      <c r="F11" s="24">
        <f>SUM(F12:F15)</f>
        <v>7454</v>
      </c>
      <c r="G11" s="24">
        <f>SUM(G12:G15)</f>
        <v>14106</v>
      </c>
      <c r="H11" s="34"/>
      <c r="I11" s="46">
        <f>SUM(I12:I15)</f>
        <v>275620.18920000223</v>
      </c>
      <c r="J11" s="46">
        <f>SUM(J12:J15)</f>
        <v>0</v>
      </c>
      <c r="K11" s="24">
        <f>SUM(K12:K15)</f>
        <v>117408.6443000023</v>
      </c>
      <c r="L11" s="24">
        <f aca="true" t="shared" si="0" ref="L11:AA11">SUM(L12:L15)</f>
        <v>1993.676</v>
      </c>
      <c r="M11" s="24">
        <f t="shared" si="0"/>
        <v>123294.90899999994</v>
      </c>
      <c r="N11" s="24">
        <f>SUM(N12:N15)</f>
        <v>242697.22930000225</v>
      </c>
      <c r="O11" s="24">
        <f>SUM(O12:O15)</f>
        <v>0</v>
      </c>
      <c r="P11" s="24">
        <f>SUM(P12:P15)</f>
        <v>120934.86610015016</v>
      </c>
      <c r="Q11" s="24">
        <f>SUM(Q12:Q15)</f>
        <v>120934.86610015016</v>
      </c>
      <c r="R11" s="24">
        <f t="shared" si="0"/>
        <v>0</v>
      </c>
      <c r="S11" s="24">
        <f t="shared" si="0"/>
        <v>0</v>
      </c>
      <c r="T11" s="24">
        <f t="shared" si="0"/>
        <v>0</v>
      </c>
      <c r="U11" s="24">
        <f>SUM(U12:U15)</f>
        <v>0</v>
      </c>
      <c r="V11" s="24">
        <f t="shared" si="0"/>
        <v>0</v>
      </c>
      <c r="W11" s="24">
        <f t="shared" si="0"/>
        <v>0</v>
      </c>
      <c r="X11" s="24">
        <f t="shared" si="0"/>
        <v>0</v>
      </c>
      <c r="Y11" s="24">
        <f t="shared" si="0"/>
        <v>0</v>
      </c>
      <c r="Z11" s="24">
        <f>SUM(Z12:Z15)</f>
        <v>12000</v>
      </c>
      <c r="AA11" s="24">
        <f t="shared" si="0"/>
        <v>12000</v>
      </c>
      <c r="AC11" s="45">
        <f aca="true" t="shared" si="1" ref="AC11:AL11">SUM(AC12:AC15)</f>
        <v>0</v>
      </c>
      <c r="AD11" s="46">
        <f t="shared" si="1"/>
        <v>0</v>
      </c>
      <c r="AE11" s="46">
        <f t="shared" si="1"/>
        <v>0</v>
      </c>
      <c r="AF11" s="46">
        <f t="shared" si="1"/>
        <v>0</v>
      </c>
      <c r="AG11" s="46">
        <f t="shared" si="1"/>
        <v>0</v>
      </c>
      <c r="AH11" s="46">
        <f t="shared" si="1"/>
        <v>0</v>
      </c>
      <c r="AI11" s="46">
        <f t="shared" si="1"/>
        <v>0</v>
      </c>
      <c r="AJ11" s="46">
        <f t="shared" si="1"/>
        <v>0</v>
      </c>
      <c r="AK11" s="46">
        <f t="shared" si="1"/>
        <v>0</v>
      </c>
      <c r="AL11" s="47">
        <f t="shared" si="1"/>
        <v>0</v>
      </c>
      <c r="AM11" s="197"/>
      <c r="AN11" s="197"/>
      <c r="AO11" s="197"/>
      <c r="AP11" s="197"/>
      <c r="AQ11" s="197"/>
      <c r="AR11" s="197"/>
      <c r="AS11" s="197"/>
      <c r="AT11" s="197"/>
      <c r="AU11" s="197"/>
      <c r="AV11" s="197"/>
      <c r="AW11" s="197"/>
      <c r="AX11" s="197"/>
      <c r="AY11" s="197"/>
      <c r="AZ11" s="197"/>
      <c r="BA11" s="197"/>
      <c r="BB11" s="197"/>
      <c r="BC11" s="197"/>
      <c r="BD11" s="197"/>
      <c r="BE11" s="197"/>
      <c r="BF11" s="197"/>
      <c r="BG11" s="197"/>
      <c r="BH11" s="197"/>
      <c r="BI11" s="197"/>
      <c r="BJ11" s="197"/>
      <c r="BK11" s="197"/>
    </row>
    <row r="12" spans="1:60" s="4" customFormat="1" ht="24.75" customHeight="1">
      <c r="A12" s="17"/>
      <c r="B12" s="26" t="s">
        <v>25</v>
      </c>
      <c r="C12" s="81">
        <v>3593</v>
      </c>
      <c r="D12" s="49">
        <v>32</v>
      </c>
      <c r="E12" s="49">
        <v>3829</v>
      </c>
      <c r="F12" s="38">
        <f>SUM(C12:E12)</f>
        <v>7454</v>
      </c>
      <c r="G12" s="38">
        <v>14106</v>
      </c>
      <c r="H12" s="33"/>
      <c r="I12" s="49">
        <v>275620.18920000223</v>
      </c>
      <c r="J12" s="49"/>
      <c r="K12" s="49">
        <v>117408.6443000023</v>
      </c>
      <c r="L12" s="49">
        <v>1993.676</v>
      </c>
      <c r="M12" s="49">
        <v>123294.90899999994</v>
      </c>
      <c r="N12" s="41">
        <f>SUM(K12:M12)</f>
        <v>242697.22930000225</v>
      </c>
      <c r="O12" s="49"/>
      <c r="P12" s="49">
        <v>120934.86610015016</v>
      </c>
      <c r="Q12" s="49">
        <v>120934.86610015016</v>
      </c>
      <c r="R12" s="49"/>
      <c r="S12" s="49"/>
      <c r="T12" s="49"/>
      <c r="U12" s="38">
        <f>SUM(R12:T12)</f>
        <v>0</v>
      </c>
      <c r="V12" s="49"/>
      <c r="W12" s="49"/>
      <c r="X12" s="49"/>
      <c r="Y12" s="38">
        <f>SUM(V12:X12)</f>
        <v>0</v>
      </c>
      <c r="Z12" s="49">
        <v>12000</v>
      </c>
      <c r="AA12" s="50">
        <v>12000</v>
      </c>
      <c r="AC12" s="48"/>
      <c r="AD12" s="49"/>
      <c r="AE12" s="49"/>
      <c r="AF12" s="49"/>
      <c r="AG12" s="49"/>
      <c r="AH12" s="49"/>
      <c r="AI12" s="49"/>
      <c r="AJ12" s="49"/>
      <c r="AK12" s="49"/>
      <c r="AL12" s="50"/>
      <c r="AM12" s="197"/>
      <c r="AN12" s="197"/>
      <c r="AO12" s="197"/>
      <c r="AP12" s="197"/>
      <c r="AQ12" s="197"/>
      <c r="AR12" s="197"/>
      <c r="AS12" s="197"/>
      <c r="AT12" s="197"/>
      <c r="AU12" s="197"/>
      <c r="AV12" s="197"/>
      <c r="AW12" s="197"/>
      <c r="AX12" s="197"/>
      <c r="AY12" s="197"/>
      <c r="AZ12" s="197"/>
      <c r="BA12" s="197"/>
      <c r="BB12" s="197"/>
      <c r="BC12" s="197"/>
      <c r="BD12" s="197"/>
      <c r="BE12" s="197"/>
      <c r="BF12" s="197"/>
      <c r="BG12" s="197"/>
      <c r="BH12" s="197"/>
    </row>
    <row r="13" spans="1:60" ht="24.75" customHeight="1">
      <c r="A13" s="18"/>
      <c r="B13" s="44" t="s">
        <v>26</v>
      </c>
      <c r="C13" s="82"/>
      <c r="D13" s="52"/>
      <c r="E13" s="52"/>
      <c r="F13" s="38">
        <f>SUM(C13:E13)</f>
        <v>0</v>
      </c>
      <c r="G13" s="38"/>
      <c r="H13" s="83"/>
      <c r="I13" s="52"/>
      <c r="J13" s="52"/>
      <c r="K13" s="52"/>
      <c r="L13" s="52"/>
      <c r="M13" s="52"/>
      <c r="N13" s="41">
        <f>SUM(K13:M13)</f>
        <v>0</v>
      </c>
      <c r="O13" s="52"/>
      <c r="P13" s="52"/>
      <c r="Q13" s="52"/>
      <c r="R13" s="52"/>
      <c r="S13" s="52"/>
      <c r="T13" s="52"/>
      <c r="U13" s="38">
        <f>SUM(R13:T13)</f>
        <v>0</v>
      </c>
      <c r="V13" s="52"/>
      <c r="W13" s="52"/>
      <c r="X13" s="52"/>
      <c r="Y13" s="38">
        <f>SUM(V13:X13)</f>
        <v>0</v>
      </c>
      <c r="Z13" s="52"/>
      <c r="AA13" s="53"/>
      <c r="AC13" s="51"/>
      <c r="AD13" s="52"/>
      <c r="AE13" s="52"/>
      <c r="AF13" s="52"/>
      <c r="AG13" s="52"/>
      <c r="AH13" s="52"/>
      <c r="AI13" s="52"/>
      <c r="AJ13" s="52"/>
      <c r="AK13" s="52"/>
      <c r="AL13" s="53"/>
      <c r="AM13" s="197"/>
      <c r="AN13" s="197"/>
      <c r="AO13" s="197"/>
      <c r="AP13" s="197"/>
      <c r="AQ13" s="197"/>
      <c r="AR13" s="197"/>
      <c r="AS13" s="197"/>
      <c r="AT13" s="197"/>
      <c r="AU13" s="197"/>
      <c r="AV13" s="197"/>
      <c r="AW13" s="197"/>
      <c r="AX13" s="197"/>
      <c r="AY13" s="197"/>
      <c r="AZ13" s="197"/>
      <c r="BA13" s="197"/>
      <c r="BB13" s="197"/>
      <c r="BC13" s="197"/>
      <c r="BD13" s="197"/>
      <c r="BE13" s="197"/>
      <c r="BF13" s="197"/>
      <c r="BG13" s="197"/>
      <c r="BH13" s="197"/>
    </row>
    <row r="14" spans="1:60" ht="24.75" customHeight="1">
      <c r="A14" s="18"/>
      <c r="B14" s="44" t="s">
        <v>27</v>
      </c>
      <c r="C14" s="82"/>
      <c r="D14" s="52"/>
      <c r="E14" s="52"/>
      <c r="F14" s="38">
        <f>SUM(C14:E14)</f>
        <v>0</v>
      </c>
      <c r="G14" s="38"/>
      <c r="H14" s="83"/>
      <c r="I14" s="52"/>
      <c r="J14" s="52"/>
      <c r="K14" s="52"/>
      <c r="L14" s="52"/>
      <c r="M14" s="52"/>
      <c r="N14" s="41">
        <f>SUM(K14:M14)</f>
        <v>0</v>
      </c>
      <c r="O14" s="52"/>
      <c r="P14" s="52"/>
      <c r="Q14" s="52"/>
      <c r="R14" s="52"/>
      <c r="S14" s="52"/>
      <c r="T14" s="52"/>
      <c r="U14" s="38">
        <f>SUM(R14:T14)</f>
        <v>0</v>
      </c>
      <c r="V14" s="52"/>
      <c r="W14" s="52"/>
      <c r="X14" s="52"/>
      <c r="Y14" s="38">
        <f>SUM(V14:X14)</f>
        <v>0</v>
      </c>
      <c r="Z14" s="52"/>
      <c r="AA14" s="53"/>
      <c r="AC14" s="51"/>
      <c r="AD14" s="52"/>
      <c r="AE14" s="52"/>
      <c r="AF14" s="52"/>
      <c r="AG14" s="52"/>
      <c r="AH14" s="52"/>
      <c r="AI14" s="52"/>
      <c r="AJ14" s="52"/>
      <c r="AK14" s="52"/>
      <c r="AL14" s="53"/>
      <c r="AM14" s="197"/>
      <c r="AN14" s="197"/>
      <c r="AO14" s="197"/>
      <c r="AP14" s="197"/>
      <c r="AQ14" s="197"/>
      <c r="AR14" s="197"/>
      <c r="AS14" s="197"/>
      <c r="AT14" s="197"/>
      <c r="AU14" s="197"/>
      <c r="AV14" s="197"/>
      <c r="AW14" s="197"/>
      <c r="AX14" s="197"/>
      <c r="AY14" s="197"/>
      <c r="AZ14" s="197"/>
      <c r="BA14" s="197"/>
      <c r="BB14" s="197"/>
      <c r="BC14" s="197"/>
      <c r="BD14" s="197"/>
      <c r="BE14" s="197"/>
      <c r="BF14" s="197"/>
      <c r="BG14" s="197"/>
      <c r="BH14" s="197"/>
    </row>
    <row r="15" spans="1:60" ht="24.75" customHeight="1" thickBot="1">
      <c r="A15" s="19"/>
      <c r="B15" s="27" t="s">
        <v>28</v>
      </c>
      <c r="C15" s="25"/>
      <c r="D15" s="55"/>
      <c r="E15" s="55"/>
      <c r="F15" s="39">
        <f>SUM(C15:E15)</f>
        <v>0</v>
      </c>
      <c r="G15" s="39"/>
      <c r="H15" s="35"/>
      <c r="I15" s="55"/>
      <c r="J15" s="55"/>
      <c r="K15" s="55"/>
      <c r="L15" s="55"/>
      <c r="M15" s="55"/>
      <c r="N15" s="42">
        <f>SUM(K15:M15)</f>
        <v>0</v>
      </c>
      <c r="O15" s="55"/>
      <c r="P15" s="55"/>
      <c r="Q15" s="55"/>
      <c r="R15" s="55"/>
      <c r="S15" s="55"/>
      <c r="T15" s="55"/>
      <c r="U15" s="39">
        <f>SUM(R15:T15)</f>
        <v>0</v>
      </c>
      <c r="V15" s="55"/>
      <c r="W15" s="55"/>
      <c r="X15" s="55"/>
      <c r="Y15" s="39">
        <f>SUM(V15:X15)</f>
        <v>0</v>
      </c>
      <c r="Z15" s="55"/>
      <c r="AA15" s="56"/>
      <c r="AC15" s="54"/>
      <c r="AD15" s="55"/>
      <c r="AE15" s="55"/>
      <c r="AF15" s="55"/>
      <c r="AG15" s="55"/>
      <c r="AH15" s="55"/>
      <c r="AI15" s="55"/>
      <c r="AJ15" s="55"/>
      <c r="AK15" s="55"/>
      <c r="AL15" s="56"/>
      <c r="AM15" s="197"/>
      <c r="AN15" s="197"/>
      <c r="AO15" s="197"/>
      <c r="AP15" s="197"/>
      <c r="AQ15" s="197"/>
      <c r="AR15" s="197"/>
      <c r="AS15" s="197"/>
      <c r="AT15" s="197"/>
      <c r="AU15" s="197"/>
      <c r="AV15" s="197"/>
      <c r="AW15" s="197"/>
      <c r="AX15" s="197"/>
      <c r="AY15" s="197"/>
      <c r="AZ15" s="197"/>
      <c r="BA15" s="197"/>
      <c r="BB15" s="197"/>
      <c r="BC15" s="197"/>
      <c r="BD15" s="197"/>
      <c r="BE15" s="197"/>
      <c r="BF15" s="197"/>
      <c r="BG15" s="197"/>
      <c r="BH15" s="197"/>
    </row>
    <row r="16" spans="1:60" s="202" customFormat="1" ht="24.75" customHeight="1" thickBot="1">
      <c r="A16" s="13" t="s">
        <v>29</v>
      </c>
      <c r="B16" s="3" t="s">
        <v>11</v>
      </c>
      <c r="C16" s="58">
        <v>8790</v>
      </c>
      <c r="D16" s="58">
        <v>1200</v>
      </c>
      <c r="E16" s="58">
        <v>4792</v>
      </c>
      <c r="F16" s="58">
        <f>SUM(C16:E16)</f>
        <v>14782</v>
      </c>
      <c r="G16" s="58">
        <v>28301</v>
      </c>
      <c r="H16" s="211"/>
      <c r="I16" s="58">
        <v>278464.42720000277</v>
      </c>
      <c r="J16" s="58"/>
      <c r="K16" s="58">
        <v>139869.81630000228</v>
      </c>
      <c r="L16" s="58">
        <v>8481.031600000002</v>
      </c>
      <c r="M16" s="58">
        <v>103629.22260000055</v>
      </c>
      <c r="N16" s="58">
        <f>SUM(K16:M16)</f>
        <v>251980.07050000282</v>
      </c>
      <c r="O16" s="58"/>
      <c r="P16" s="58">
        <v>134066.6984416577</v>
      </c>
      <c r="Q16" s="58">
        <v>134066.6984416577</v>
      </c>
      <c r="R16" s="58"/>
      <c r="S16" s="58"/>
      <c r="T16" s="58"/>
      <c r="U16" s="40">
        <f>SUM(R16:T16)</f>
        <v>0</v>
      </c>
      <c r="V16" s="58"/>
      <c r="W16" s="58"/>
      <c r="X16" s="58"/>
      <c r="Y16" s="40">
        <f>SUM(V16:X16)</f>
        <v>0</v>
      </c>
      <c r="Z16" s="58">
        <v>-139.85</v>
      </c>
      <c r="AA16" s="59">
        <v>-139.85</v>
      </c>
      <c r="AC16" s="57"/>
      <c r="AD16" s="58"/>
      <c r="AE16" s="58"/>
      <c r="AF16" s="58"/>
      <c r="AG16" s="58"/>
      <c r="AH16" s="58"/>
      <c r="AI16" s="58"/>
      <c r="AJ16" s="58"/>
      <c r="AK16" s="58"/>
      <c r="AL16" s="59"/>
      <c r="AM16" s="203"/>
      <c r="AN16" s="203"/>
      <c r="AO16" s="203"/>
      <c r="AP16" s="203"/>
      <c r="AQ16" s="203"/>
      <c r="AR16" s="203"/>
      <c r="AS16" s="203"/>
      <c r="AT16" s="203"/>
      <c r="AU16" s="203"/>
      <c r="AV16" s="203"/>
      <c r="AW16" s="203"/>
      <c r="AX16" s="203"/>
      <c r="AY16" s="203"/>
      <c r="AZ16" s="203"/>
      <c r="BA16" s="203"/>
      <c r="BB16" s="203"/>
      <c r="BC16" s="203"/>
      <c r="BD16" s="203"/>
      <c r="BE16" s="203"/>
      <c r="BF16" s="203"/>
      <c r="BG16" s="203"/>
      <c r="BH16" s="203"/>
    </row>
    <row r="17" spans="1:60" ht="24.75" customHeight="1" thickBot="1">
      <c r="A17" s="13" t="s">
        <v>30</v>
      </c>
      <c r="B17" s="3" t="s">
        <v>31</v>
      </c>
      <c r="C17" s="24">
        <f>SUM(C18:C19)</f>
        <v>10439</v>
      </c>
      <c r="D17" s="24">
        <f>SUM(D18:D19)</f>
        <v>1007</v>
      </c>
      <c r="E17" s="24">
        <f>SUM(E18:E19)</f>
        <v>4595</v>
      </c>
      <c r="F17" s="24">
        <f>SUM(F18:F19)</f>
        <v>16041</v>
      </c>
      <c r="G17" s="24">
        <f>SUM(G18:G19)</f>
        <v>24985</v>
      </c>
      <c r="H17" s="34"/>
      <c r="I17" s="24">
        <f>SUM(I18:I19)</f>
        <v>290568.133337158</v>
      </c>
      <c r="J17" s="24">
        <f aca="true" t="shared" si="2" ref="J17:AA17">SUM(J18:J19)</f>
        <v>29122.21682786886</v>
      </c>
      <c r="K17" s="24">
        <f>SUM(K18:K19)</f>
        <v>178144.1975505456</v>
      </c>
      <c r="L17" s="24">
        <f t="shared" si="2"/>
        <v>27331.909286885253</v>
      </c>
      <c r="M17" s="24">
        <f t="shared" si="2"/>
        <v>65934.06688661239</v>
      </c>
      <c r="N17" s="24">
        <f t="shared" si="2"/>
        <v>271410.17372404324</v>
      </c>
      <c r="O17" s="24">
        <f>SUM(O18:O19)</f>
        <v>28600.0137930328</v>
      </c>
      <c r="P17" s="24">
        <f>SUM(P18:P19)</f>
        <v>135753.82719990629</v>
      </c>
      <c r="Q17" s="24">
        <f>SUM(Q18:Q19)</f>
        <v>120353.77238449683</v>
      </c>
      <c r="R17" s="24">
        <f t="shared" si="2"/>
        <v>0</v>
      </c>
      <c r="S17" s="24">
        <f t="shared" si="2"/>
        <v>0</v>
      </c>
      <c r="T17" s="24">
        <f t="shared" si="2"/>
        <v>0</v>
      </c>
      <c r="U17" s="24">
        <f t="shared" si="2"/>
        <v>0</v>
      </c>
      <c r="V17" s="24">
        <f t="shared" si="2"/>
        <v>0</v>
      </c>
      <c r="W17" s="24">
        <f t="shared" si="2"/>
        <v>0</v>
      </c>
      <c r="X17" s="24">
        <f t="shared" si="2"/>
        <v>0</v>
      </c>
      <c r="Y17" s="24">
        <f t="shared" si="2"/>
        <v>0</v>
      </c>
      <c r="Z17" s="24">
        <f t="shared" si="2"/>
        <v>0</v>
      </c>
      <c r="AA17" s="24">
        <f t="shared" si="2"/>
        <v>0</v>
      </c>
      <c r="AC17" s="45">
        <f aca="true" t="shared" si="3" ref="AC17:AL17">SUM(AC18:AC19)</f>
        <v>0</v>
      </c>
      <c r="AD17" s="46">
        <f t="shared" si="3"/>
        <v>0</v>
      </c>
      <c r="AE17" s="46">
        <f t="shared" si="3"/>
        <v>0</v>
      </c>
      <c r="AF17" s="46">
        <f t="shared" si="3"/>
        <v>0</v>
      </c>
      <c r="AG17" s="46">
        <f t="shared" si="3"/>
        <v>0</v>
      </c>
      <c r="AH17" s="46">
        <f t="shared" si="3"/>
        <v>0</v>
      </c>
      <c r="AI17" s="46">
        <f t="shared" si="3"/>
        <v>0</v>
      </c>
      <c r="AJ17" s="46">
        <f t="shared" si="3"/>
        <v>0</v>
      </c>
      <c r="AK17" s="46">
        <f t="shared" si="3"/>
        <v>0</v>
      </c>
      <c r="AL17" s="47">
        <f t="shared" si="3"/>
        <v>0</v>
      </c>
      <c r="AM17" s="197"/>
      <c r="AN17" s="197"/>
      <c r="AO17" s="197"/>
      <c r="AP17" s="197"/>
      <c r="AQ17" s="197"/>
      <c r="AR17" s="197"/>
      <c r="AS17" s="197"/>
      <c r="AT17" s="197"/>
      <c r="AU17" s="197"/>
      <c r="AV17" s="197"/>
      <c r="AW17" s="197"/>
      <c r="AX17" s="197"/>
      <c r="AY17" s="197"/>
      <c r="AZ17" s="197"/>
      <c r="BA17" s="197"/>
      <c r="BB17" s="197"/>
      <c r="BC17" s="197"/>
      <c r="BD17" s="197"/>
      <c r="BE17" s="197"/>
      <c r="BF17" s="197"/>
      <c r="BG17" s="197"/>
      <c r="BH17" s="197"/>
    </row>
    <row r="18" spans="1:60" ht="24.75" customHeight="1">
      <c r="A18" s="17"/>
      <c r="B18" s="6" t="s">
        <v>32</v>
      </c>
      <c r="C18" s="217">
        <v>10206</v>
      </c>
      <c r="D18" s="217">
        <v>851</v>
      </c>
      <c r="E18" s="217">
        <v>2835</v>
      </c>
      <c r="F18" s="217">
        <f>SUM(C18:E18)</f>
        <v>13892</v>
      </c>
      <c r="G18" s="217">
        <v>22217</v>
      </c>
      <c r="H18" s="218"/>
      <c r="I18" s="219">
        <v>251738.51089999956</v>
      </c>
      <c r="J18" s="219"/>
      <c r="K18" s="219">
        <v>166407.46769999914</v>
      </c>
      <c r="L18" s="219">
        <v>18500.738000000005</v>
      </c>
      <c r="M18" s="219">
        <v>48368.6163000004</v>
      </c>
      <c r="N18" s="220">
        <f aca="true" t="shared" si="4" ref="N18:N50">SUM(K18:M18)</f>
        <v>233276.82199999955</v>
      </c>
      <c r="O18" s="219"/>
      <c r="P18" s="219">
        <v>115103.59579985216</v>
      </c>
      <c r="Q18" s="219">
        <v>115103.59579985216</v>
      </c>
      <c r="R18" s="219"/>
      <c r="S18" s="219"/>
      <c r="T18" s="219"/>
      <c r="U18" s="221">
        <f aca="true" t="shared" si="5" ref="U18:U23">SUM(R18:T18)</f>
        <v>0</v>
      </c>
      <c r="V18" s="219"/>
      <c r="W18" s="219"/>
      <c r="X18" s="219"/>
      <c r="Y18" s="222">
        <f>SUM(V18:X18)</f>
        <v>0</v>
      </c>
      <c r="Z18" s="219"/>
      <c r="AA18" s="223"/>
      <c r="AC18" s="60"/>
      <c r="AD18" s="61"/>
      <c r="AE18" s="61"/>
      <c r="AF18" s="61"/>
      <c r="AG18" s="61"/>
      <c r="AH18" s="61"/>
      <c r="AI18" s="61"/>
      <c r="AJ18" s="61"/>
      <c r="AK18" s="61"/>
      <c r="AL18" s="62"/>
      <c r="AM18" s="197"/>
      <c r="AN18" s="197"/>
      <c r="AO18" s="197"/>
      <c r="AP18" s="197"/>
      <c r="AQ18" s="197"/>
      <c r="AR18" s="197"/>
      <c r="AS18" s="197"/>
      <c r="AT18" s="197"/>
      <c r="AU18" s="197"/>
      <c r="AV18" s="197"/>
      <c r="AW18" s="197"/>
      <c r="AX18" s="197"/>
      <c r="AY18" s="197"/>
      <c r="AZ18" s="197"/>
      <c r="BA18" s="197"/>
      <c r="BB18" s="197"/>
      <c r="BC18" s="197"/>
      <c r="BD18" s="197"/>
      <c r="BE18" s="197"/>
      <c r="BF18" s="197"/>
      <c r="BG18" s="197"/>
      <c r="BH18" s="197"/>
    </row>
    <row r="19" spans="1:60" ht="24.75" customHeight="1" thickBot="1">
      <c r="A19" s="20"/>
      <c r="B19" s="28" t="s">
        <v>33</v>
      </c>
      <c r="C19" s="217">
        <v>233</v>
      </c>
      <c r="D19" s="217">
        <v>156</v>
      </c>
      <c r="E19" s="217">
        <v>1760</v>
      </c>
      <c r="F19" s="217">
        <f>SUM(C19:E19)</f>
        <v>2149</v>
      </c>
      <c r="G19" s="217">
        <v>2768</v>
      </c>
      <c r="H19" s="224"/>
      <c r="I19" s="225">
        <v>38829.62243715843</v>
      </c>
      <c r="J19" s="225">
        <v>29122.21682786886</v>
      </c>
      <c r="K19" s="225">
        <v>11736.729850546451</v>
      </c>
      <c r="L19" s="225">
        <v>8831.171286885248</v>
      </c>
      <c r="M19" s="225">
        <v>17565.45058661198</v>
      </c>
      <c r="N19" s="225">
        <f t="shared" si="4"/>
        <v>38133.35172404368</v>
      </c>
      <c r="O19" s="225">
        <v>28600.0137930328</v>
      </c>
      <c r="P19" s="225">
        <v>20650.231400054137</v>
      </c>
      <c r="Q19" s="225">
        <v>5250.176584644667</v>
      </c>
      <c r="R19" s="225"/>
      <c r="S19" s="225"/>
      <c r="T19" s="225"/>
      <c r="U19" s="221">
        <f t="shared" si="5"/>
        <v>0</v>
      </c>
      <c r="V19" s="225"/>
      <c r="W19" s="225"/>
      <c r="X19" s="225"/>
      <c r="Y19" s="222">
        <f>SUM(V19:X19)</f>
        <v>0</v>
      </c>
      <c r="Z19" s="225"/>
      <c r="AA19" s="226"/>
      <c r="AC19" s="63"/>
      <c r="AD19" s="64"/>
      <c r="AE19" s="64"/>
      <c r="AF19" s="64"/>
      <c r="AG19" s="64"/>
      <c r="AH19" s="64"/>
      <c r="AI19" s="64"/>
      <c r="AJ19" s="64"/>
      <c r="AK19" s="64"/>
      <c r="AL19" s="65"/>
      <c r="AM19" s="197"/>
      <c r="AN19" s="197"/>
      <c r="AO19" s="197"/>
      <c r="AP19" s="197"/>
      <c r="AQ19" s="197"/>
      <c r="AR19" s="197"/>
      <c r="AS19" s="197"/>
      <c r="AT19" s="197"/>
      <c r="AU19" s="197"/>
      <c r="AV19" s="197"/>
      <c r="AW19" s="197"/>
      <c r="AX19" s="197"/>
      <c r="AY19" s="197"/>
      <c r="AZ19" s="197"/>
      <c r="BA19" s="197"/>
      <c r="BB19" s="197"/>
      <c r="BC19" s="197"/>
      <c r="BD19" s="197"/>
      <c r="BE19" s="197"/>
      <c r="BF19" s="197"/>
      <c r="BG19" s="197"/>
      <c r="BH19" s="197"/>
    </row>
    <row r="20" spans="1:60" ht="24.75" customHeight="1" thickBot="1">
      <c r="A20" s="13" t="s">
        <v>34</v>
      </c>
      <c r="B20" s="3" t="s">
        <v>2</v>
      </c>
      <c r="C20" s="227">
        <v>18055</v>
      </c>
      <c r="D20" s="227">
        <v>968</v>
      </c>
      <c r="E20" s="227">
        <v>5670</v>
      </c>
      <c r="F20" s="227">
        <f>SUM(C20:E20)</f>
        <v>24693</v>
      </c>
      <c r="G20" s="227">
        <v>43107</v>
      </c>
      <c r="H20" s="228"/>
      <c r="I20" s="229">
        <v>7626140.802100021</v>
      </c>
      <c r="J20" s="229">
        <v>255187.16999999998</v>
      </c>
      <c r="K20" s="213">
        <v>4372721.334699985</v>
      </c>
      <c r="L20" s="213">
        <v>417342.5347999985</v>
      </c>
      <c r="M20" s="213">
        <v>2438238.541100041</v>
      </c>
      <c r="N20" s="213">
        <f>SUM(K20:M20)</f>
        <v>7228302.410600024</v>
      </c>
      <c r="O20" s="213">
        <v>255187.17</v>
      </c>
      <c r="P20" s="213">
        <v>3547811.927995857</v>
      </c>
      <c r="Q20" s="213">
        <v>3482155.8079958567</v>
      </c>
      <c r="R20" s="213">
        <v>2162780.7954067267</v>
      </c>
      <c r="S20" s="213">
        <v>95666.94747568297</v>
      </c>
      <c r="T20" s="213">
        <v>867334.173517586</v>
      </c>
      <c r="U20" s="213">
        <f t="shared" si="5"/>
        <v>3125781.916399996</v>
      </c>
      <c r="V20" s="213">
        <v>2146780.7954067267</v>
      </c>
      <c r="W20" s="213">
        <v>95666.94747568297</v>
      </c>
      <c r="X20" s="213">
        <v>867334.173517586</v>
      </c>
      <c r="Y20" s="213">
        <f>SUM(V20:X20)</f>
        <v>3109781.916399996</v>
      </c>
      <c r="Z20" s="213">
        <v>3789976.71</v>
      </c>
      <c r="AA20" s="213">
        <v>3773976.71</v>
      </c>
      <c r="AC20" s="66"/>
      <c r="AD20" s="67"/>
      <c r="AE20" s="67"/>
      <c r="AF20" s="67"/>
      <c r="AG20" s="67"/>
      <c r="AH20" s="67"/>
      <c r="AI20" s="67"/>
      <c r="AJ20" s="67"/>
      <c r="AK20" s="67"/>
      <c r="AL20" s="68"/>
      <c r="AM20" s="197"/>
      <c r="AN20" s="197"/>
      <c r="AO20" s="197"/>
      <c r="AP20" s="197"/>
      <c r="AQ20" s="197"/>
      <c r="AR20" s="197"/>
      <c r="AS20" s="197"/>
      <c r="AT20" s="197"/>
      <c r="AU20" s="197"/>
      <c r="AV20" s="197"/>
      <c r="AW20" s="197"/>
      <c r="AX20" s="197"/>
      <c r="AY20" s="197"/>
      <c r="AZ20" s="197"/>
      <c r="BA20" s="197"/>
      <c r="BB20" s="197"/>
      <c r="BC20" s="197"/>
      <c r="BD20" s="197"/>
      <c r="BE20" s="197"/>
      <c r="BF20" s="197"/>
      <c r="BG20" s="197"/>
      <c r="BH20" s="197"/>
    </row>
    <row r="21" spans="1:60" ht="24.75" customHeight="1" thickBot="1">
      <c r="A21" s="13" t="s">
        <v>35</v>
      </c>
      <c r="B21" s="3" t="s">
        <v>36</v>
      </c>
      <c r="C21" s="230">
        <f>SUM(C22:C23)</f>
        <v>266</v>
      </c>
      <c r="D21" s="231">
        <f aca="true" t="shared" si="6" ref="D21:AA21">SUM(D22:D23)</f>
        <v>178</v>
      </c>
      <c r="E21" s="231">
        <f t="shared" si="6"/>
        <v>1761</v>
      </c>
      <c r="F21" s="231">
        <f>SUM(F22:F23)</f>
        <v>2205</v>
      </c>
      <c r="G21" s="231">
        <f>SUM(G22:G23)</f>
        <v>2989</v>
      </c>
      <c r="H21" s="231">
        <f>SUM(H22:H23)</f>
        <v>2205</v>
      </c>
      <c r="I21" s="231">
        <f t="shared" si="6"/>
        <v>1340437.730041784</v>
      </c>
      <c r="J21" s="231">
        <f t="shared" si="6"/>
        <v>1005328.3315946694</v>
      </c>
      <c r="K21" s="231">
        <f t="shared" si="6"/>
        <v>196230.05431253888</v>
      </c>
      <c r="L21" s="231">
        <f t="shared" si="6"/>
        <v>167392.32221606554</v>
      </c>
      <c r="M21" s="231">
        <f>SUM(M22:M23)</f>
        <v>955872.9291250812</v>
      </c>
      <c r="N21" s="231">
        <f>SUM(N22:N23)</f>
        <v>1319495.3056536857</v>
      </c>
      <c r="O21" s="231">
        <f>SUM(O22:O23)</f>
        <v>989621.513303596</v>
      </c>
      <c r="P21" s="231">
        <f t="shared" si="6"/>
        <v>525937.9974321668</v>
      </c>
      <c r="Q21" s="231">
        <f t="shared" si="6"/>
        <v>134509.76858321368</v>
      </c>
      <c r="R21" s="231">
        <f>SUM(R22:R23)</f>
        <v>84899.72</v>
      </c>
      <c r="S21" s="231">
        <f>SUM(S22:S23)</f>
        <v>51942.45</v>
      </c>
      <c r="T21" s="231">
        <f>SUM(T22:T23)</f>
        <v>194099.44</v>
      </c>
      <c r="U21" s="231">
        <f>SUM(U22:U23)</f>
        <v>330941.61</v>
      </c>
      <c r="V21" s="231">
        <f t="shared" si="6"/>
        <v>21224.93</v>
      </c>
      <c r="W21" s="231">
        <f t="shared" si="6"/>
        <v>13773.112499999996</v>
      </c>
      <c r="X21" s="231">
        <f t="shared" si="6"/>
        <v>48524.860000000015</v>
      </c>
      <c r="Y21" s="231">
        <f>SUM(Y22:Y23)</f>
        <v>83522.90250000001</v>
      </c>
      <c r="Z21" s="231">
        <f t="shared" si="6"/>
        <v>453591.21</v>
      </c>
      <c r="AA21" s="232">
        <f t="shared" si="6"/>
        <v>105305.43</v>
      </c>
      <c r="AC21" s="45">
        <f aca="true" t="shared" si="7" ref="AC21:AL21">SUM(AC22:AC23)</f>
        <v>0</v>
      </c>
      <c r="AD21" s="46">
        <f t="shared" si="7"/>
        <v>0</v>
      </c>
      <c r="AE21" s="46">
        <f t="shared" si="7"/>
        <v>0</v>
      </c>
      <c r="AF21" s="46">
        <f t="shared" si="7"/>
        <v>0</v>
      </c>
      <c r="AG21" s="46">
        <f t="shared" si="7"/>
        <v>0</v>
      </c>
      <c r="AH21" s="46">
        <f t="shared" si="7"/>
        <v>0</v>
      </c>
      <c r="AI21" s="46">
        <f t="shared" si="7"/>
        <v>0</v>
      </c>
      <c r="AJ21" s="46">
        <f t="shared" si="7"/>
        <v>0</v>
      </c>
      <c r="AK21" s="46">
        <f t="shared" si="7"/>
        <v>0</v>
      </c>
      <c r="AL21" s="47">
        <f t="shared" si="7"/>
        <v>0</v>
      </c>
      <c r="AM21" s="197"/>
      <c r="AN21" s="197"/>
      <c r="AO21" s="197"/>
      <c r="AP21" s="197"/>
      <c r="AQ21" s="197"/>
      <c r="AR21" s="197"/>
      <c r="AS21" s="197"/>
      <c r="AT21" s="197"/>
      <c r="AU21" s="190"/>
      <c r="AV21" s="190"/>
      <c r="AW21" s="190"/>
      <c r="AX21" s="190"/>
      <c r="AY21" s="197"/>
      <c r="AZ21" s="197"/>
      <c r="BA21" s="197"/>
      <c r="BB21" s="197"/>
      <c r="BC21" s="197"/>
      <c r="BD21" s="197"/>
      <c r="BE21" s="197"/>
      <c r="BF21" s="197"/>
      <c r="BG21" s="197"/>
      <c r="BH21" s="197"/>
    </row>
    <row r="22" spans="1:60" ht="24.75" customHeight="1">
      <c r="A22" s="21"/>
      <c r="B22" s="6" t="s">
        <v>37</v>
      </c>
      <c r="C22" s="217">
        <v>266</v>
      </c>
      <c r="D22" s="217">
        <v>178</v>
      </c>
      <c r="E22" s="217">
        <v>1761</v>
      </c>
      <c r="F22" s="217">
        <f>SUM(C22:E22)</f>
        <v>2205</v>
      </c>
      <c r="G22" s="217">
        <v>2989</v>
      </c>
      <c r="H22" s="314">
        <v>2205</v>
      </c>
      <c r="I22" s="233">
        <v>1340437.730041784</v>
      </c>
      <c r="J22" s="233">
        <v>1005328.3315946694</v>
      </c>
      <c r="K22" s="233">
        <v>196230.05431253888</v>
      </c>
      <c r="L22" s="233">
        <v>167392.32221606554</v>
      </c>
      <c r="M22" s="233">
        <v>955872.9291250812</v>
      </c>
      <c r="N22" s="225">
        <f t="shared" si="4"/>
        <v>1319495.3056536857</v>
      </c>
      <c r="O22" s="233">
        <v>989621.513303596</v>
      </c>
      <c r="P22" s="233">
        <v>525937.9974321668</v>
      </c>
      <c r="Q22" s="233">
        <v>134509.76858321368</v>
      </c>
      <c r="R22" s="233">
        <v>84899.72</v>
      </c>
      <c r="S22" s="233">
        <v>51942.45</v>
      </c>
      <c r="T22" s="233">
        <v>194099.44</v>
      </c>
      <c r="U22" s="233">
        <f t="shared" si="5"/>
        <v>330941.61</v>
      </c>
      <c r="V22" s="233">
        <v>21224.93</v>
      </c>
      <c r="W22" s="233">
        <v>13773.112499999996</v>
      </c>
      <c r="X22" s="233">
        <v>48524.860000000015</v>
      </c>
      <c r="Y22" s="234">
        <f>(SUM(V22:X22))-0</f>
        <v>83522.90250000001</v>
      </c>
      <c r="Z22" s="233">
        <v>453591.21</v>
      </c>
      <c r="AA22" s="233">
        <v>105305.43</v>
      </c>
      <c r="AC22" s="48"/>
      <c r="AD22" s="49"/>
      <c r="AE22" s="49"/>
      <c r="AF22" s="49"/>
      <c r="AG22" s="49"/>
      <c r="AH22" s="49"/>
      <c r="AI22" s="49"/>
      <c r="AJ22" s="49"/>
      <c r="AK22" s="49"/>
      <c r="AL22" s="50"/>
      <c r="AM22" s="197"/>
      <c r="AN22" s="197"/>
      <c r="AO22" s="197"/>
      <c r="AP22" s="197"/>
      <c r="AQ22" s="197"/>
      <c r="AR22" s="197"/>
      <c r="AS22" s="197"/>
      <c r="AT22" s="197"/>
      <c r="AU22" s="190"/>
      <c r="AV22" s="190"/>
      <c r="AW22" s="190"/>
      <c r="AX22" s="190"/>
      <c r="AY22" s="197"/>
      <c r="AZ22" s="197"/>
      <c r="BA22" s="197"/>
      <c r="BB22" s="197"/>
      <c r="BC22" s="197"/>
      <c r="BD22" s="197"/>
      <c r="BE22" s="197"/>
      <c r="BF22" s="197"/>
      <c r="BG22" s="197"/>
      <c r="BH22" s="197"/>
    </row>
    <row r="23" spans="1:60" ht="24.75" customHeight="1" thickBot="1">
      <c r="A23" s="19"/>
      <c r="B23" s="29" t="s">
        <v>38</v>
      </c>
      <c r="C23" s="217"/>
      <c r="D23" s="217"/>
      <c r="E23" s="217"/>
      <c r="F23" s="217">
        <f>SUM(C23:E23)</f>
        <v>0</v>
      </c>
      <c r="G23" s="234"/>
      <c r="H23" s="234"/>
      <c r="I23" s="234"/>
      <c r="J23" s="234"/>
      <c r="K23" s="234"/>
      <c r="L23" s="234"/>
      <c r="M23" s="234"/>
      <c r="N23" s="220">
        <f t="shared" si="4"/>
        <v>0</v>
      </c>
      <c r="O23" s="234"/>
      <c r="P23" s="234"/>
      <c r="Q23" s="234"/>
      <c r="R23" s="234"/>
      <c r="S23" s="234"/>
      <c r="T23" s="234"/>
      <c r="U23" s="234">
        <f t="shared" si="5"/>
        <v>0</v>
      </c>
      <c r="V23" s="234"/>
      <c r="W23" s="234"/>
      <c r="X23" s="234"/>
      <c r="Y23" s="234"/>
      <c r="Z23" s="234"/>
      <c r="AA23" s="235"/>
      <c r="AC23" s="90"/>
      <c r="AD23" s="91"/>
      <c r="AE23" s="91"/>
      <c r="AF23" s="91"/>
      <c r="AG23" s="91"/>
      <c r="AH23" s="91"/>
      <c r="AI23" s="91"/>
      <c r="AJ23" s="91"/>
      <c r="AK23" s="91"/>
      <c r="AL23" s="92"/>
      <c r="AM23" s="197"/>
      <c r="AN23" s="197"/>
      <c r="AO23" s="197"/>
      <c r="AP23" s="197"/>
      <c r="AQ23" s="197"/>
      <c r="AR23" s="197"/>
      <c r="AS23" s="197"/>
      <c r="AT23" s="197"/>
      <c r="AU23" s="190"/>
      <c r="AV23" s="190"/>
      <c r="AW23" s="190"/>
      <c r="AX23" s="190"/>
      <c r="AY23" s="197"/>
      <c r="AZ23" s="197"/>
      <c r="BA23" s="197"/>
      <c r="BB23" s="197"/>
      <c r="BC23" s="197"/>
      <c r="BD23" s="197"/>
      <c r="BE23" s="197"/>
      <c r="BF23" s="197"/>
      <c r="BG23" s="197"/>
      <c r="BH23" s="197"/>
    </row>
    <row r="24" spans="1:60" ht="24.75" customHeight="1" thickBot="1">
      <c r="A24" s="13" t="s">
        <v>39</v>
      </c>
      <c r="B24" s="3" t="s">
        <v>40</v>
      </c>
      <c r="C24" s="236">
        <f aca="true" t="shared" si="8" ref="C24:AA24">SUM(C25:C27)</f>
        <v>2522</v>
      </c>
      <c r="D24" s="236">
        <f t="shared" si="8"/>
        <v>157314</v>
      </c>
      <c r="E24" s="236">
        <f t="shared" si="8"/>
        <v>1761</v>
      </c>
      <c r="F24" s="236">
        <f t="shared" si="8"/>
        <v>161597</v>
      </c>
      <c r="G24" s="236">
        <f t="shared" si="8"/>
        <v>36601</v>
      </c>
      <c r="H24" s="236">
        <f t="shared" si="8"/>
        <v>36601</v>
      </c>
      <c r="I24" s="236">
        <f t="shared" si="8"/>
        <v>560385.0540146417</v>
      </c>
      <c r="J24" s="236">
        <f t="shared" si="8"/>
        <v>93176.06992274594</v>
      </c>
      <c r="K24" s="236">
        <f t="shared" si="8"/>
        <v>55267.83131219868</v>
      </c>
      <c r="L24" s="236">
        <f t="shared" si="8"/>
        <v>422119.6993040823</v>
      </c>
      <c r="M24" s="236">
        <f t="shared" si="8"/>
        <v>81111.6564038252</v>
      </c>
      <c r="N24" s="236">
        <f t="shared" si="8"/>
        <v>558499.1870201061</v>
      </c>
      <c r="O24" s="236">
        <f t="shared" si="8"/>
        <v>91761.6696768443</v>
      </c>
      <c r="P24" s="236">
        <f t="shared" si="8"/>
        <v>497377.041866389</v>
      </c>
      <c r="Q24" s="236">
        <f t="shared" si="8"/>
        <v>458025.4574643569</v>
      </c>
      <c r="R24" s="236">
        <f t="shared" si="8"/>
        <v>8496.74</v>
      </c>
      <c r="S24" s="236">
        <f t="shared" si="8"/>
        <v>45687.16117647058</v>
      </c>
      <c r="T24" s="236">
        <f t="shared" si="8"/>
        <v>18583.44</v>
      </c>
      <c r="U24" s="236">
        <f>SUM(U25:U27)</f>
        <v>72767.34117647058</v>
      </c>
      <c r="V24" s="236">
        <f t="shared" si="8"/>
        <v>3289.49</v>
      </c>
      <c r="W24" s="236">
        <f t="shared" si="8"/>
        <v>33265.66117647058</v>
      </c>
      <c r="X24" s="236">
        <f t="shared" si="8"/>
        <v>4645.859999999999</v>
      </c>
      <c r="Y24" s="236">
        <f t="shared" si="8"/>
        <v>41201.01117647058</v>
      </c>
      <c r="Z24" s="236">
        <f t="shared" si="8"/>
        <v>90279.80058823529</v>
      </c>
      <c r="AA24" s="236">
        <f t="shared" si="8"/>
        <v>45775.970588235294</v>
      </c>
      <c r="AC24" s="69">
        <f aca="true" t="shared" si="9" ref="AC24:AL24">SUM(AC25:AC27)</f>
        <v>0</v>
      </c>
      <c r="AD24" s="70">
        <f t="shared" si="9"/>
        <v>0</v>
      </c>
      <c r="AE24" s="70">
        <f t="shared" si="9"/>
        <v>0</v>
      </c>
      <c r="AF24" s="70">
        <f t="shared" si="9"/>
        <v>0</v>
      </c>
      <c r="AG24" s="70">
        <f t="shared" si="9"/>
        <v>0</v>
      </c>
      <c r="AH24" s="70">
        <f t="shared" si="9"/>
        <v>0</v>
      </c>
      <c r="AI24" s="70">
        <f t="shared" si="9"/>
        <v>0</v>
      </c>
      <c r="AJ24" s="70">
        <f t="shared" si="9"/>
        <v>0</v>
      </c>
      <c r="AK24" s="70">
        <f t="shared" si="9"/>
        <v>0</v>
      </c>
      <c r="AL24" s="71">
        <f t="shared" si="9"/>
        <v>0</v>
      </c>
      <c r="AM24" s="197"/>
      <c r="AN24" s="197"/>
      <c r="AO24" s="197"/>
      <c r="AP24" s="197"/>
      <c r="AQ24" s="197"/>
      <c r="AR24" s="197"/>
      <c r="AS24" s="197"/>
      <c r="AT24" s="197"/>
      <c r="AU24" s="190"/>
      <c r="AV24" s="190"/>
      <c r="AW24" s="190"/>
      <c r="AX24" s="190"/>
      <c r="AY24" s="197"/>
      <c r="AZ24" s="197"/>
      <c r="BA24" s="197"/>
      <c r="BB24" s="197"/>
      <c r="BC24" s="197"/>
      <c r="BD24" s="197"/>
      <c r="BE24" s="197"/>
      <c r="BF24" s="197"/>
      <c r="BG24" s="197"/>
      <c r="BH24" s="197"/>
    </row>
    <row r="25" spans="1:60" ht="24.75" customHeight="1">
      <c r="A25" s="17"/>
      <c r="B25" s="6" t="s">
        <v>41</v>
      </c>
      <c r="C25" s="217">
        <v>2271</v>
      </c>
      <c r="D25" s="217">
        <v>157192</v>
      </c>
      <c r="E25" s="217"/>
      <c r="F25" s="217">
        <f>SUM(C25:E25)</f>
        <v>159463</v>
      </c>
      <c r="G25" s="217">
        <v>33811</v>
      </c>
      <c r="H25" s="314">
        <v>33811</v>
      </c>
      <c r="I25" s="233">
        <v>436090.29411764705</v>
      </c>
      <c r="J25" s="233"/>
      <c r="K25" s="233">
        <v>27735.823529411766</v>
      </c>
      <c r="L25" s="233">
        <v>408354.4705882353</v>
      </c>
      <c r="M25" s="233"/>
      <c r="N25" s="220">
        <f t="shared" si="4"/>
        <v>436090.29411764705</v>
      </c>
      <c r="O25" s="233"/>
      <c r="P25" s="233">
        <v>444305.0986210654</v>
      </c>
      <c r="Q25" s="233">
        <v>444305.0986210654</v>
      </c>
      <c r="R25" s="233">
        <v>1553.74</v>
      </c>
      <c r="S25" s="233">
        <v>29125.16117647058</v>
      </c>
      <c r="T25" s="233"/>
      <c r="U25" s="233">
        <f>SUM(R25:T25)</f>
        <v>30678.901176470583</v>
      </c>
      <c r="V25" s="233">
        <v>1553.74</v>
      </c>
      <c r="W25" s="233">
        <v>29125.16117647058</v>
      </c>
      <c r="X25" s="233"/>
      <c r="Y25" s="217">
        <f>SUM(V25:X25)</f>
        <v>30678.901176470583</v>
      </c>
      <c r="Z25" s="233">
        <v>30941.360588235293</v>
      </c>
      <c r="AA25" s="237">
        <v>30941.360588235293</v>
      </c>
      <c r="AC25" s="48"/>
      <c r="AD25" s="49"/>
      <c r="AE25" s="49"/>
      <c r="AF25" s="49"/>
      <c r="AG25" s="49"/>
      <c r="AH25" s="49"/>
      <c r="AI25" s="49"/>
      <c r="AJ25" s="49"/>
      <c r="AK25" s="49"/>
      <c r="AL25" s="50"/>
      <c r="AM25" s="197"/>
      <c r="AN25" s="197"/>
      <c r="AO25" s="197"/>
      <c r="AP25" s="197"/>
      <c r="AQ25" s="197"/>
      <c r="AR25" s="197"/>
      <c r="AS25" s="197"/>
      <c r="AT25" s="197"/>
      <c r="AU25" s="190"/>
      <c r="AV25" s="190"/>
      <c r="AW25" s="190"/>
      <c r="AX25" s="190"/>
      <c r="AY25" s="197"/>
      <c r="AZ25" s="197"/>
      <c r="BA25" s="197"/>
      <c r="BB25" s="197"/>
      <c r="BC25" s="197"/>
      <c r="BD25" s="197"/>
      <c r="BE25" s="197"/>
      <c r="BF25" s="197"/>
      <c r="BG25" s="197"/>
      <c r="BH25" s="197"/>
    </row>
    <row r="26" spans="1:60" ht="24.75" customHeight="1">
      <c r="A26" s="17"/>
      <c r="B26" s="6" t="s">
        <v>3</v>
      </c>
      <c r="C26" s="217">
        <v>251</v>
      </c>
      <c r="D26" s="217">
        <v>122</v>
      </c>
      <c r="E26" s="217">
        <v>1761</v>
      </c>
      <c r="F26" s="217">
        <f>SUM(C26:E26)</f>
        <v>2134</v>
      </c>
      <c r="G26" s="217">
        <v>2790</v>
      </c>
      <c r="H26" s="314">
        <v>2790</v>
      </c>
      <c r="I26" s="233">
        <v>124294.75989699461</v>
      </c>
      <c r="J26" s="233">
        <v>93176.06992274594</v>
      </c>
      <c r="K26" s="233">
        <v>27532.007782786914</v>
      </c>
      <c r="L26" s="233">
        <v>13765.228715846994</v>
      </c>
      <c r="M26" s="233">
        <v>81111.6564038252</v>
      </c>
      <c r="N26" s="220">
        <f t="shared" si="4"/>
        <v>122408.8929024591</v>
      </c>
      <c r="O26" s="233">
        <v>91761.6696768443</v>
      </c>
      <c r="P26" s="233">
        <v>53071.94324532359</v>
      </c>
      <c r="Q26" s="233">
        <v>13720.358843291535</v>
      </c>
      <c r="R26" s="233">
        <v>6943</v>
      </c>
      <c r="S26" s="233">
        <v>16562</v>
      </c>
      <c r="T26" s="233">
        <v>18583.44</v>
      </c>
      <c r="U26" s="233">
        <f>SUM(R26:T26)</f>
        <v>42088.44</v>
      </c>
      <c r="V26" s="233">
        <v>1735.75</v>
      </c>
      <c r="W26" s="233">
        <v>4140.5</v>
      </c>
      <c r="X26" s="233">
        <v>4645.859999999999</v>
      </c>
      <c r="Y26" s="217">
        <f>SUM(V26:X26)</f>
        <v>10522.109999999999</v>
      </c>
      <c r="Z26" s="233">
        <v>59338.44</v>
      </c>
      <c r="AA26" s="237">
        <v>14834.61</v>
      </c>
      <c r="AC26" s="48"/>
      <c r="AD26" s="49"/>
      <c r="AE26" s="49"/>
      <c r="AF26" s="49"/>
      <c r="AG26" s="49"/>
      <c r="AH26" s="49"/>
      <c r="AI26" s="49"/>
      <c r="AJ26" s="49"/>
      <c r="AK26" s="49"/>
      <c r="AL26" s="50"/>
      <c r="AM26" s="197"/>
      <c r="AN26" s="197"/>
      <c r="AO26" s="197"/>
      <c r="AP26" s="197"/>
      <c r="AQ26" s="197"/>
      <c r="AR26" s="197"/>
      <c r="AS26" s="197"/>
      <c r="AT26" s="197"/>
      <c r="AU26" s="190"/>
      <c r="AV26" s="190"/>
      <c r="AW26" s="190"/>
      <c r="AX26" s="190"/>
      <c r="AY26" s="197"/>
      <c r="AZ26" s="197"/>
      <c r="BA26" s="197"/>
      <c r="BB26" s="197"/>
      <c r="BC26" s="197"/>
      <c r="BD26" s="197"/>
      <c r="BE26" s="197"/>
      <c r="BF26" s="197"/>
      <c r="BG26" s="197"/>
      <c r="BH26" s="197"/>
    </row>
    <row r="27" spans="1:60" ht="24.75" customHeight="1" thickBot="1">
      <c r="A27" s="20"/>
      <c r="B27" s="29" t="s">
        <v>42</v>
      </c>
      <c r="C27" s="238"/>
      <c r="D27" s="239"/>
      <c r="E27" s="239"/>
      <c r="F27" s="240">
        <f>SUM(C27:E27)</f>
        <v>0</v>
      </c>
      <c r="G27" s="240"/>
      <c r="H27" s="241"/>
      <c r="I27" s="239"/>
      <c r="J27" s="239"/>
      <c r="K27" s="239"/>
      <c r="L27" s="239"/>
      <c r="M27" s="239"/>
      <c r="N27" s="220">
        <f t="shared" si="4"/>
        <v>0</v>
      </c>
      <c r="O27" s="239"/>
      <c r="P27" s="239"/>
      <c r="Q27" s="239"/>
      <c r="R27" s="239"/>
      <c r="S27" s="239"/>
      <c r="T27" s="239"/>
      <c r="U27" s="240">
        <f>SUM(R27:T27)</f>
        <v>0</v>
      </c>
      <c r="V27" s="239"/>
      <c r="W27" s="239"/>
      <c r="X27" s="239"/>
      <c r="Y27" s="217"/>
      <c r="Z27" s="239"/>
      <c r="AA27" s="242"/>
      <c r="AC27" s="80"/>
      <c r="AD27" s="75"/>
      <c r="AE27" s="75"/>
      <c r="AF27" s="75"/>
      <c r="AG27" s="75"/>
      <c r="AH27" s="75"/>
      <c r="AI27" s="75"/>
      <c r="AJ27" s="75"/>
      <c r="AK27" s="75"/>
      <c r="AL27" s="76"/>
      <c r="AM27" s="197"/>
      <c r="AN27" s="197"/>
      <c r="AO27" s="197"/>
      <c r="AP27" s="197"/>
      <c r="AQ27" s="197"/>
      <c r="AR27" s="197"/>
      <c r="AS27" s="197"/>
      <c r="AT27" s="197"/>
      <c r="AU27" s="197"/>
      <c r="AV27" s="197"/>
      <c r="AW27" s="197"/>
      <c r="AX27" s="197"/>
      <c r="AY27" s="197"/>
      <c r="AZ27" s="197"/>
      <c r="BA27" s="197"/>
      <c r="BB27" s="197"/>
      <c r="BC27" s="197"/>
      <c r="BD27" s="197"/>
      <c r="BE27" s="197"/>
      <c r="BF27" s="197"/>
      <c r="BG27" s="197"/>
      <c r="BH27" s="197"/>
    </row>
    <row r="28" spans="1:60" ht="24.75" customHeight="1" thickBot="1">
      <c r="A28" s="13" t="s">
        <v>43</v>
      </c>
      <c r="B28" s="3" t="s">
        <v>4</v>
      </c>
      <c r="C28" s="212"/>
      <c r="D28" s="213"/>
      <c r="E28" s="213"/>
      <c r="F28" s="214">
        <f>SUM(C28:E28)</f>
        <v>0</v>
      </c>
      <c r="G28" s="214"/>
      <c r="H28" s="215"/>
      <c r="I28" s="213"/>
      <c r="J28" s="213"/>
      <c r="K28" s="213"/>
      <c r="L28" s="213"/>
      <c r="M28" s="213"/>
      <c r="N28" s="213">
        <f t="shared" si="4"/>
        <v>0</v>
      </c>
      <c r="O28" s="213"/>
      <c r="P28" s="213"/>
      <c r="Q28" s="213"/>
      <c r="R28" s="213"/>
      <c r="S28" s="213"/>
      <c r="T28" s="213"/>
      <c r="U28" s="214">
        <f>SUM(R28:T28)</f>
        <v>0</v>
      </c>
      <c r="V28" s="213"/>
      <c r="W28" s="213"/>
      <c r="X28" s="213"/>
      <c r="Y28" s="214">
        <f>SUM(V28:X28)</f>
        <v>0</v>
      </c>
      <c r="Z28" s="213"/>
      <c r="AA28" s="243"/>
      <c r="AC28" s="66"/>
      <c r="AD28" s="67"/>
      <c r="AE28" s="67"/>
      <c r="AF28" s="67"/>
      <c r="AG28" s="67"/>
      <c r="AH28" s="67"/>
      <c r="AI28" s="67"/>
      <c r="AJ28" s="67"/>
      <c r="AK28" s="67"/>
      <c r="AL28" s="68"/>
      <c r="AM28" s="197"/>
      <c r="AN28" s="197"/>
      <c r="AO28" s="197"/>
      <c r="AP28" s="197"/>
      <c r="AQ28" s="197"/>
      <c r="AR28" s="197"/>
      <c r="AS28" s="197"/>
      <c r="AT28" s="197"/>
      <c r="AU28" s="197"/>
      <c r="AV28" s="197"/>
      <c r="AW28" s="197"/>
      <c r="AX28" s="197"/>
      <c r="AY28" s="197"/>
      <c r="AZ28" s="197"/>
      <c r="BA28" s="197"/>
      <c r="BB28" s="197"/>
      <c r="BC28" s="197"/>
      <c r="BD28" s="197"/>
      <c r="BE28" s="197"/>
      <c r="BF28" s="197"/>
      <c r="BG28" s="197"/>
      <c r="BH28" s="197"/>
    </row>
    <row r="29" spans="1:60" ht="24.75" customHeight="1" thickBot="1">
      <c r="A29" s="22" t="s">
        <v>44</v>
      </c>
      <c r="B29" s="30" t="s">
        <v>12</v>
      </c>
      <c r="C29" s="244"/>
      <c r="D29" s="245"/>
      <c r="E29" s="245"/>
      <c r="F29" s="246">
        <f>SUM(C29:E29)</f>
        <v>0</v>
      </c>
      <c r="G29" s="246"/>
      <c r="H29" s="247"/>
      <c r="I29" s="245"/>
      <c r="J29" s="245"/>
      <c r="K29" s="245"/>
      <c r="L29" s="245"/>
      <c r="M29" s="245"/>
      <c r="N29" s="220">
        <f t="shared" si="4"/>
        <v>0</v>
      </c>
      <c r="O29" s="245"/>
      <c r="P29" s="245"/>
      <c r="Q29" s="245"/>
      <c r="R29" s="245"/>
      <c r="S29" s="245"/>
      <c r="T29" s="245"/>
      <c r="U29" s="246">
        <f>SUM(R29:T29)</f>
        <v>0</v>
      </c>
      <c r="V29" s="245"/>
      <c r="W29" s="245"/>
      <c r="X29" s="245"/>
      <c r="Y29" s="246">
        <f>SUM(V29:X29)</f>
        <v>0</v>
      </c>
      <c r="Z29" s="245"/>
      <c r="AA29" s="248"/>
      <c r="AC29" s="36"/>
      <c r="AD29" s="14"/>
      <c r="AE29" s="14"/>
      <c r="AF29" s="14"/>
      <c r="AG29" s="14"/>
      <c r="AH29" s="14"/>
      <c r="AI29" s="14"/>
      <c r="AJ29" s="14"/>
      <c r="AK29" s="14"/>
      <c r="AL29" s="23"/>
      <c r="AM29" s="197"/>
      <c r="AN29" s="197"/>
      <c r="AO29" s="197"/>
      <c r="AP29" s="197"/>
      <c r="AQ29" s="197"/>
      <c r="AR29" s="197"/>
      <c r="AS29" s="197"/>
      <c r="AT29" s="197"/>
      <c r="AU29" s="197"/>
      <c r="AV29" s="197"/>
      <c r="AW29" s="197"/>
      <c r="AX29" s="197"/>
      <c r="AY29" s="197"/>
      <c r="AZ29" s="197"/>
      <c r="BA29" s="197"/>
      <c r="BB29" s="197"/>
      <c r="BC29" s="197"/>
      <c r="BD29" s="197"/>
      <c r="BE29" s="197"/>
      <c r="BF29" s="197"/>
      <c r="BG29" s="197"/>
      <c r="BH29" s="197"/>
    </row>
    <row r="30" spans="1:60" ht="39" thickBot="1">
      <c r="A30" s="13" t="s">
        <v>45</v>
      </c>
      <c r="B30" s="3" t="s">
        <v>46</v>
      </c>
      <c r="C30" s="236">
        <f>SUM(C31:C32)</f>
        <v>0</v>
      </c>
      <c r="D30" s="249">
        <f>SUM(D31:D32)</f>
        <v>0</v>
      </c>
      <c r="E30" s="249">
        <f>SUM(E31:E32)</f>
        <v>0</v>
      </c>
      <c r="F30" s="250">
        <f>SUM(F31:F32)</f>
        <v>0</v>
      </c>
      <c r="G30" s="250">
        <f>SUM(G31:G32)</f>
        <v>0</v>
      </c>
      <c r="H30" s="228"/>
      <c r="I30" s="249">
        <f aca="true" t="shared" si="10" ref="I30:AA30">SUM(I31:I32)</f>
        <v>0</v>
      </c>
      <c r="J30" s="249">
        <f t="shared" si="10"/>
        <v>0</v>
      </c>
      <c r="K30" s="249">
        <f t="shared" si="10"/>
        <v>0</v>
      </c>
      <c r="L30" s="249">
        <f t="shared" si="10"/>
        <v>0</v>
      </c>
      <c r="M30" s="249">
        <f>SUM(M31:M32)</f>
        <v>0</v>
      </c>
      <c r="N30" s="231">
        <f>SUM(K30:M30)</f>
        <v>0</v>
      </c>
      <c r="O30" s="249">
        <f t="shared" si="10"/>
        <v>0</v>
      </c>
      <c r="P30" s="249">
        <f t="shared" si="10"/>
        <v>0</v>
      </c>
      <c r="Q30" s="249">
        <f t="shared" si="10"/>
        <v>0</v>
      </c>
      <c r="R30" s="249">
        <f t="shared" si="10"/>
        <v>0</v>
      </c>
      <c r="S30" s="249">
        <f t="shared" si="10"/>
        <v>0</v>
      </c>
      <c r="T30" s="249">
        <f t="shared" si="10"/>
        <v>0</v>
      </c>
      <c r="U30" s="250">
        <f>SUM(U31:U32)</f>
        <v>0</v>
      </c>
      <c r="V30" s="249">
        <f t="shared" si="10"/>
        <v>0</v>
      </c>
      <c r="W30" s="249">
        <f t="shared" si="10"/>
        <v>0</v>
      </c>
      <c r="X30" s="249">
        <f t="shared" si="10"/>
        <v>0</v>
      </c>
      <c r="Y30" s="250">
        <f>SUM(Y31:Y32)</f>
        <v>0</v>
      </c>
      <c r="Z30" s="249">
        <f t="shared" si="10"/>
        <v>0</v>
      </c>
      <c r="AA30" s="251">
        <f t="shared" si="10"/>
        <v>0</v>
      </c>
      <c r="AC30" s="69">
        <f aca="true" t="shared" si="11" ref="AC30:AL30">SUM(AC31:AC32)</f>
        <v>0</v>
      </c>
      <c r="AD30" s="70">
        <f t="shared" si="11"/>
        <v>0</v>
      </c>
      <c r="AE30" s="70">
        <f t="shared" si="11"/>
        <v>0</v>
      </c>
      <c r="AF30" s="70">
        <f t="shared" si="11"/>
        <v>0</v>
      </c>
      <c r="AG30" s="70">
        <f t="shared" si="11"/>
        <v>0</v>
      </c>
      <c r="AH30" s="70">
        <f t="shared" si="11"/>
        <v>0</v>
      </c>
      <c r="AI30" s="70">
        <f t="shared" si="11"/>
        <v>0</v>
      </c>
      <c r="AJ30" s="70">
        <f t="shared" si="11"/>
        <v>0</v>
      </c>
      <c r="AK30" s="70">
        <f t="shared" si="11"/>
        <v>0</v>
      </c>
      <c r="AL30" s="71">
        <f t="shared" si="11"/>
        <v>0</v>
      </c>
      <c r="AM30" s="197"/>
      <c r="AN30" s="197"/>
      <c r="AO30" s="197"/>
      <c r="AP30" s="197"/>
      <c r="AQ30" s="197"/>
      <c r="AR30" s="197"/>
      <c r="AS30" s="197"/>
      <c r="AT30" s="197"/>
      <c r="AU30" s="197"/>
      <c r="AV30" s="197"/>
      <c r="AW30" s="197"/>
      <c r="AX30" s="197"/>
      <c r="AY30" s="197"/>
      <c r="AZ30" s="197"/>
      <c r="BA30" s="197"/>
      <c r="BB30" s="197"/>
      <c r="BC30" s="197"/>
      <c r="BD30" s="197"/>
      <c r="BE30" s="197"/>
      <c r="BF30" s="197"/>
      <c r="BG30" s="197"/>
      <c r="BH30" s="197"/>
    </row>
    <row r="31" spans="1:60" ht="30">
      <c r="A31" s="21"/>
      <c r="B31" s="6" t="s">
        <v>47</v>
      </c>
      <c r="C31" s="252"/>
      <c r="D31" s="253"/>
      <c r="E31" s="253"/>
      <c r="F31" s="253">
        <f>SUM(C31:E31)</f>
        <v>0</v>
      </c>
      <c r="G31" s="253"/>
      <c r="H31" s="254"/>
      <c r="I31" s="253"/>
      <c r="J31" s="253"/>
      <c r="K31" s="253"/>
      <c r="L31" s="253"/>
      <c r="M31" s="253"/>
      <c r="N31" s="220">
        <f t="shared" si="4"/>
        <v>0</v>
      </c>
      <c r="O31" s="253"/>
      <c r="P31" s="253"/>
      <c r="Q31" s="253"/>
      <c r="R31" s="253"/>
      <c r="S31" s="253"/>
      <c r="T31" s="253"/>
      <c r="U31" s="253">
        <f>SUM(R31:T31)</f>
        <v>0</v>
      </c>
      <c r="V31" s="253"/>
      <c r="W31" s="253"/>
      <c r="X31" s="253"/>
      <c r="Y31" s="253">
        <f>SUM(V31:X31)</f>
        <v>0</v>
      </c>
      <c r="Z31" s="253"/>
      <c r="AA31" s="255"/>
      <c r="AC31" s="87"/>
      <c r="AD31" s="88"/>
      <c r="AE31" s="88"/>
      <c r="AF31" s="88"/>
      <c r="AG31" s="88"/>
      <c r="AH31" s="88"/>
      <c r="AI31" s="88"/>
      <c r="AJ31" s="88"/>
      <c r="AK31" s="88"/>
      <c r="AL31" s="89"/>
      <c r="AM31" s="197"/>
      <c r="AN31" s="197"/>
      <c r="AO31" s="197"/>
      <c r="AP31" s="197"/>
      <c r="AQ31" s="197"/>
      <c r="AR31" s="197"/>
      <c r="AS31" s="197"/>
      <c r="AT31" s="197"/>
      <c r="AU31" s="197"/>
      <c r="AV31" s="197"/>
      <c r="AW31" s="197"/>
      <c r="AX31" s="197"/>
      <c r="AY31" s="197"/>
      <c r="AZ31" s="197"/>
      <c r="BA31" s="197"/>
      <c r="BB31" s="197"/>
      <c r="BC31" s="197"/>
      <c r="BD31" s="197"/>
      <c r="BE31" s="197"/>
      <c r="BF31" s="197"/>
      <c r="BG31" s="197"/>
      <c r="BH31" s="197"/>
    </row>
    <row r="32" spans="1:60" ht="45.75" thickBot="1">
      <c r="A32" s="19"/>
      <c r="B32" s="29" t="s">
        <v>48</v>
      </c>
      <c r="C32" s="256"/>
      <c r="D32" s="234"/>
      <c r="E32" s="234"/>
      <c r="F32" s="234">
        <f>SUM(C32:E32)</f>
        <v>0</v>
      </c>
      <c r="G32" s="234"/>
      <c r="H32" s="257"/>
      <c r="I32" s="234"/>
      <c r="J32" s="234"/>
      <c r="K32" s="234"/>
      <c r="L32" s="234"/>
      <c r="M32" s="234"/>
      <c r="N32" s="220">
        <f>SUM(K32:M32)</f>
        <v>0</v>
      </c>
      <c r="O32" s="234"/>
      <c r="P32" s="234"/>
      <c r="Q32" s="234"/>
      <c r="R32" s="234"/>
      <c r="S32" s="234"/>
      <c r="T32" s="234"/>
      <c r="U32" s="234">
        <f>SUM(R32:T32)</f>
        <v>0</v>
      </c>
      <c r="V32" s="234"/>
      <c r="W32" s="234"/>
      <c r="X32" s="234"/>
      <c r="Y32" s="234">
        <f>SUM(V32:X32)</f>
        <v>0</v>
      </c>
      <c r="Z32" s="234"/>
      <c r="AA32" s="235"/>
      <c r="AC32" s="90"/>
      <c r="AD32" s="91"/>
      <c r="AE32" s="91"/>
      <c r="AF32" s="91"/>
      <c r="AG32" s="91"/>
      <c r="AH32" s="91"/>
      <c r="AI32" s="91"/>
      <c r="AJ32" s="91"/>
      <c r="AK32" s="91"/>
      <c r="AL32" s="92"/>
      <c r="AM32" s="197"/>
      <c r="AN32" s="197"/>
      <c r="AO32" s="197"/>
      <c r="AP32" s="197"/>
      <c r="AQ32" s="197"/>
      <c r="AR32" s="197"/>
      <c r="AS32" s="197"/>
      <c r="AT32" s="197"/>
      <c r="AU32" s="197"/>
      <c r="AV32" s="197"/>
      <c r="AW32" s="197"/>
      <c r="AX32" s="197"/>
      <c r="AY32" s="197"/>
      <c r="AZ32" s="197"/>
      <c r="BA32" s="197"/>
      <c r="BB32" s="197"/>
      <c r="BC32" s="197"/>
      <c r="BD32" s="197"/>
      <c r="BE32" s="197"/>
      <c r="BF32" s="197"/>
      <c r="BG32" s="197"/>
      <c r="BH32" s="197"/>
    </row>
    <row r="33" spans="1:60" ht="26.25" thickBot="1">
      <c r="A33" s="13" t="s">
        <v>49</v>
      </c>
      <c r="B33" s="3" t="s">
        <v>245</v>
      </c>
      <c r="C33" s="212"/>
      <c r="D33" s="213"/>
      <c r="E33" s="213"/>
      <c r="F33" s="214">
        <f>SUM(C33:E33)</f>
        <v>0</v>
      </c>
      <c r="G33" s="214"/>
      <c r="H33" s="213"/>
      <c r="I33" s="213"/>
      <c r="J33" s="213"/>
      <c r="K33" s="213"/>
      <c r="L33" s="213"/>
      <c r="M33" s="213"/>
      <c r="N33" s="213">
        <f t="shared" si="4"/>
        <v>0</v>
      </c>
      <c r="O33" s="213"/>
      <c r="P33" s="213"/>
      <c r="Q33" s="213"/>
      <c r="R33" s="213"/>
      <c r="S33" s="213"/>
      <c r="T33" s="213"/>
      <c r="U33" s="214">
        <f>SUM(R33:T33)</f>
        <v>0</v>
      </c>
      <c r="V33" s="213"/>
      <c r="W33" s="213"/>
      <c r="X33" s="213"/>
      <c r="Y33" s="214">
        <f>SUM(V33:X33)</f>
        <v>0</v>
      </c>
      <c r="Z33" s="213"/>
      <c r="AA33" s="243"/>
      <c r="AC33" s="66"/>
      <c r="AD33" s="67"/>
      <c r="AE33" s="67"/>
      <c r="AF33" s="67"/>
      <c r="AG33" s="67"/>
      <c r="AH33" s="67"/>
      <c r="AI33" s="67"/>
      <c r="AJ33" s="67"/>
      <c r="AK33" s="67"/>
      <c r="AL33" s="68"/>
      <c r="AM33" s="197"/>
      <c r="AN33" s="197"/>
      <c r="AO33" s="197"/>
      <c r="AP33" s="197"/>
      <c r="AQ33" s="197"/>
      <c r="AR33" s="197"/>
      <c r="AS33" s="197"/>
      <c r="AT33" s="197"/>
      <c r="AU33" s="197"/>
      <c r="AV33" s="197"/>
      <c r="AW33" s="197"/>
      <c r="AX33" s="197"/>
      <c r="AY33" s="197"/>
      <c r="AZ33" s="197"/>
      <c r="BA33" s="197"/>
      <c r="BB33" s="197"/>
      <c r="BC33" s="197"/>
      <c r="BD33" s="197"/>
      <c r="BE33" s="197"/>
      <c r="BF33" s="197"/>
      <c r="BG33" s="197"/>
      <c r="BH33" s="197"/>
    </row>
    <row r="34" spans="1:60" ht="39" thickBot="1">
      <c r="A34" s="13" t="s">
        <v>50</v>
      </c>
      <c r="B34" s="3" t="s">
        <v>13</v>
      </c>
      <c r="C34" s="236">
        <f>SUM(C35:C36)</f>
        <v>0</v>
      </c>
      <c r="D34" s="249">
        <f>SUM(D35:D36)</f>
        <v>0</v>
      </c>
      <c r="E34" s="249">
        <f>SUM(E35:E36)</f>
        <v>0</v>
      </c>
      <c r="F34" s="250">
        <f>SUM(F35:F36)</f>
        <v>0</v>
      </c>
      <c r="G34" s="250">
        <f>SUM(G35:G36)</f>
        <v>0</v>
      </c>
      <c r="H34" s="241"/>
      <c r="I34" s="249">
        <f aca="true" t="shared" si="12" ref="I34:AA34">SUM(I35:I36)</f>
        <v>0</v>
      </c>
      <c r="J34" s="249">
        <f t="shared" si="12"/>
        <v>0</v>
      </c>
      <c r="K34" s="249">
        <f t="shared" si="12"/>
        <v>0</v>
      </c>
      <c r="L34" s="249">
        <f t="shared" si="12"/>
        <v>0</v>
      </c>
      <c r="M34" s="249">
        <f t="shared" si="12"/>
        <v>0</v>
      </c>
      <c r="N34" s="249">
        <f>SUM(K34:M34)</f>
        <v>0</v>
      </c>
      <c r="O34" s="249">
        <f t="shared" si="12"/>
        <v>0</v>
      </c>
      <c r="P34" s="249">
        <f t="shared" si="12"/>
        <v>0</v>
      </c>
      <c r="Q34" s="249">
        <f t="shared" si="12"/>
        <v>0</v>
      </c>
      <c r="R34" s="249">
        <f t="shared" si="12"/>
        <v>0</v>
      </c>
      <c r="S34" s="249">
        <f t="shared" si="12"/>
        <v>0</v>
      </c>
      <c r="T34" s="249">
        <f t="shared" si="12"/>
        <v>0</v>
      </c>
      <c r="U34" s="250">
        <f t="shared" si="12"/>
        <v>0</v>
      </c>
      <c r="V34" s="249">
        <f t="shared" si="12"/>
        <v>0</v>
      </c>
      <c r="W34" s="249">
        <f t="shared" si="12"/>
        <v>0</v>
      </c>
      <c r="X34" s="249">
        <f t="shared" si="12"/>
        <v>0</v>
      </c>
      <c r="Y34" s="250">
        <f t="shared" si="12"/>
        <v>0</v>
      </c>
      <c r="Z34" s="249">
        <f t="shared" si="12"/>
        <v>0</v>
      </c>
      <c r="AA34" s="251">
        <f t="shared" si="12"/>
        <v>0</v>
      </c>
      <c r="AC34" s="69">
        <f aca="true" t="shared" si="13" ref="AC34:AL34">SUM(AC35:AC36)</f>
        <v>0</v>
      </c>
      <c r="AD34" s="70">
        <f t="shared" si="13"/>
        <v>0</v>
      </c>
      <c r="AE34" s="70">
        <f t="shared" si="13"/>
        <v>0</v>
      </c>
      <c r="AF34" s="70">
        <f t="shared" si="13"/>
        <v>0</v>
      </c>
      <c r="AG34" s="70">
        <f t="shared" si="13"/>
        <v>0</v>
      </c>
      <c r="AH34" s="70">
        <f t="shared" si="13"/>
        <v>0</v>
      </c>
      <c r="AI34" s="70">
        <f t="shared" si="13"/>
        <v>0</v>
      </c>
      <c r="AJ34" s="70">
        <f t="shared" si="13"/>
        <v>0</v>
      </c>
      <c r="AK34" s="70">
        <f t="shared" si="13"/>
        <v>0</v>
      </c>
      <c r="AL34" s="71">
        <f t="shared" si="13"/>
        <v>0</v>
      </c>
      <c r="AM34" s="197"/>
      <c r="AN34" s="197"/>
      <c r="AO34" s="197"/>
      <c r="AP34" s="197"/>
      <c r="AQ34" s="197"/>
      <c r="AR34" s="197"/>
      <c r="AS34" s="197"/>
      <c r="AT34" s="197"/>
      <c r="AU34" s="197"/>
      <c r="AV34" s="197"/>
      <c r="AW34" s="197"/>
      <c r="AX34" s="197"/>
      <c r="AY34" s="197"/>
      <c r="AZ34" s="197"/>
      <c r="BA34" s="197"/>
      <c r="BB34" s="197"/>
      <c r="BC34" s="197"/>
      <c r="BD34" s="197"/>
      <c r="BE34" s="197"/>
      <c r="BF34" s="197"/>
      <c r="BG34" s="197"/>
      <c r="BH34" s="197"/>
    </row>
    <row r="35" spans="1:60" ht="30">
      <c r="A35" s="21"/>
      <c r="B35" s="8" t="s">
        <v>51</v>
      </c>
      <c r="C35" s="258"/>
      <c r="D35" s="219"/>
      <c r="E35" s="219"/>
      <c r="F35" s="221">
        <f>SUM(C35:E35)</f>
        <v>0</v>
      </c>
      <c r="G35" s="221"/>
      <c r="H35" s="218"/>
      <c r="I35" s="219"/>
      <c r="J35" s="219"/>
      <c r="K35" s="219"/>
      <c r="L35" s="219"/>
      <c r="M35" s="219"/>
      <c r="N35" s="219">
        <f t="shared" si="4"/>
        <v>0</v>
      </c>
      <c r="O35" s="219"/>
      <c r="P35" s="219"/>
      <c r="Q35" s="219"/>
      <c r="R35" s="219"/>
      <c r="S35" s="219"/>
      <c r="T35" s="219"/>
      <c r="U35" s="221">
        <f>SUM(R35:T35)</f>
        <v>0</v>
      </c>
      <c r="V35" s="219"/>
      <c r="W35" s="219"/>
      <c r="X35" s="219"/>
      <c r="Y35" s="221">
        <f>SUM(V35:X35)</f>
        <v>0</v>
      </c>
      <c r="Z35" s="219"/>
      <c r="AA35" s="223"/>
      <c r="AC35" s="60"/>
      <c r="AD35" s="61"/>
      <c r="AE35" s="61"/>
      <c r="AF35" s="61"/>
      <c r="AG35" s="61"/>
      <c r="AH35" s="61"/>
      <c r="AI35" s="61"/>
      <c r="AJ35" s="61"/>
      <c r="AK35" s="61"/>
      <c r="AL35" s="62"/>
      <c r="AM35" s="197"/>
      <c r="AN35" s="197"/>
      <c r="AO35" s="197"/>
      <c r="AP35" s="197"/>
      <c r="AQ35" s="197"/>
      <c r="AR35" s="197"/>
      <c r="AS35" s="197"/>
      <c r="AT35" s="197"/>
      <c r="AU35" s="197"/>
      <c r="AV35" s="197"/>
      <c r="AW35" s="197"/>
      <c r="AX35" s="197"/>
      <c r="AY35" s="197"/>
      <c r="AZ35" s="197"/>
      <c r="BA35" s="197"/>
      <c r="BB35" s="197"/>
      <c r="BC35" s="197"/>
      <c r="BD35" s="197"/>
      <c r="BE35" s="197"/>
      <c r="BF35" s="197"/>
      <c r="BG35" s="197"/>
      <c r="BH35" s="197"/>
    </row>
    <row r="36" spans="1:60" ht="45.75" thickBot="1">
      <c r="A36" s="19"/>
      <c r="B36" s="29" t="s">
        <v>52</v>
      </c>
      <c r="C36" s="256"/>
      <c r="D36" s="234"/>
      <c r="E36" s="234"/>
      <c r="F36" s="234">
        <f>SUM(C36:E36)</f>
        <v>0</v>
      </c>
      <c r="G36" s="234"/>
      <c r="H36" s="259"/>
      <c r="I36" s="234"/>
      <c r="J36" s="234"/>
      <c r="K36" s="234"/>
      <c r="L36" s="234"/>
      <c r="M36" s="234"/>
      <c r="N36" s="234">
        <f t="shared" si="4"/>
        <v>0</v>
      </c>
      <c r="O36" s="234"/>
      <c r="P36" s="234"/>
      <c r="Q36" s="234"/>
      <c r="R36" s="234"/>
      <c r="S36" s="234"/>
      <c r="T36" s="234"/>
      <c r="U36" s="234">
        <f>SUM(R36:T36)</f>
        <v>0</v>
      </c>
      <c r="V36" s="234"/>
      <c r="W36" s="234"/>
      <c r="X36" s="234"/>
      <c r="Y36" s="234">
        <f>SUM(V36:X36)</f>
        <v>0</v>
      </c>
      <c r="Z36" s="234"/>
      <c r="AA36" s="235"/>
      <c r="AC36" s="90"/>
      <c r="AD36" s="91"/>
      <c r="AE36" s="91"/>
      <c r="AF36" s="91"/>
      <c r="AG36" s="91"/>
      <c r="AH36" s="91"/>
      <c r="AI36" s="91"/>
      <c r="AJ36" s="91"/>
      <c r="AK36" s="91"/>
      <c r="AL36" s="92"/>
      <c r="AM36" s="197"/>
      <c r="AN36" s="197"/>
      <c r="AO36" s="197"/>
      <c r="AP36" s="197"/>
      <c r="AQ36" s="197"/>
      <c r="AR36" s="197"/>
      <c r="AS36" s="197"/>
      <c r="AT36" s="197"/>
      <c r="AU36" s="197"/>
      <c r="AV36" s="197"/>
      <c r="AW36" s="197"/>
      <c r="AX36" s="197"/>
      <c r="AY36" s="197"/>
      <c r="AZ36" s="197"/>
      <c r="BA36" s="197"/>
      <c r="BB36" s="197"/>
      <c r="BC36" s="197"/>
      <c r="BD36" s="197"/>
      <c r="BE36" s="197"/>
      <c r="BF36" s="197"/>
      <c r="BG36" s="197"/>
      <c r="BH36" s="197"/>
    </row>
    <row r="37" spans="1:60" ht="15.75" thickBot="1">
      <c r="A37" s="13" t="s">
        <v>53</v>
      </c>
      <c r="B37" s="3" t="s">
        <v>5</v>
      </c>
      <c r="C37" s="227">
        <v>36</v>
      </c>
      <c r="D37" s="227"/>
      <c r="E37" s="227"/>
      <c r="F37" s="227">
        <f>SUM(C37:E37)</f>
        <v>36</v>
      </c>
      <c r="G37" s="227">
        <v>11</v>
      </c>
      <c r="H37" s="260"/>
      <c r="I37" s="227">
        <v>27426.721124000007</v>
      </c>
      <c r="J37" s="227">
        <v>22064.8539894869</v>
      </c>
      <c r="K37" s="227">
        <v>27426.721124000007</v>
      </c>
      <c r="L37" s="227"/>
      <c r="M37" s="227"/>
      <c r="N37" s="227">
        <f t="shared" si="4"/>
        <v>27426.721124000007</v>
      </c>
      <c r="O37" s="227">
        <v>22064.8539894869</v>
      </c>
      <c r="P37" s="227">
        <v>35525.78350007272</v>
      </c>
      <c r="Q37" s="227">
        <v>6781.500787546596</v>
      </c>
      <c r="R37" s="227"/>
      <c r="S37" s="227"/>
      <c r="T37" s="227"/>
      <c r="U37" s="261">
        <f>SUM(R37:T37)</f>
        <v>0</v>
      </c>
      <c r="V37" s="227"/>
      <c r="W37" s="227"/>
      <c r="X37" s="227"/>
      <c r="Y37" s="261">
        <f>SUM(V37:X37)</f>
        <v>0</v>
      </c>
      <c r="Z37" s="227"/>
      <c r="AA37" s="262"/>
      <c r="AC37" s="72"/>
      <c r="AD37" s="73"/>
      <c r="AE37" s="73"/>
      <c r="AF37" s="73"/>
      <c r="AG37" s="73"/>
      <c r="AH37" s="73"/>
      <c r="AI37" s="73"/>
      <c r="AJ37" s="73"/>
      <c r="AK37" s="73"/>
      <c r="AL37" s="74"/>
      <c r="AM37" s="197"/>
      <c r="AN37" s="197"/>
      <c r="AO37" s="197"/>
      <c r="AP37" s="197"/>
      <c r="AQ37" s="197"/>
      <c r="AR37" s="197"/>
      <c r="AS37" s="197"/>
      <c r="AT37" s="197"/>
      <c r="AU37" s="197"/>
      <c r="AV37" s="197"/>
      <c r="AW37" s="197"/>
      <c r="AX37" s="197"/>
      <c r="AY37" s="197"/>
      <c r="AZ37" s="197"/>
      <c r="BA37" s="197"/>
      <c r="BB37" s="197"/>
      <c r="BC37" s="197"/>
      <c r="BD37" s="197"/>
      <c r="BE37" s="197"/>
      <c r="BF37" s="197"/>
      <c r="BG37" s="197"/>
      <c r="BH37" s="197"/>
    </row>
    <row r="38" spans="1:60" s="207" customFormat="1" ht="26.25" thickBot="1">
      <c r="A38" s="204" t="s">
        <v>54</v>
      </c>
      <c r="B38" s="205" t="s">
        <v>55</v>
      </c>
      <c r="C38" s="212">
        <v>3</v>
      </c>
      <c r="D38" s="213"/>
      <c r="E38" s="213"/>
      <c r="F38" s="214">
        <f>SUM(C38:E38)</f>
        <v>3</v>
      </c>
      <c r="G38" s="214">
        <v>250</v>
      </c>
      <c r="H38" s="215"/>
      <c r="I38" s="213">
        <v>5227.8</v>
      </c>
      <c r="J38" s="213">
        <v>1020.1600000000001</v>
      </c>
      <c r="K38" s="213">
        <v>5227.8</v>
      </c>
      <c r="L38" s="213"/>
      <c r="M38" s="213"/>
      <c r="N38" s="213">
        <f t="shared" si="4"/>
        <v>5227.8</v>
      </c>
      <c r="O38" s="213">
        <v>1020.16</v>
      </c>
      <c r="P38" s="213">
        <v>34510.232025628415</v>
      </c>
      <c r="Q38" s="213">
        <v>27703.476602756244</v>
      </c>
      <c r="R38" s="213">
        <v>791.33</v>
      </c>
      <c r="S38" s="213"/>
      <c r="T38" s="213"/>
      <c r="U38" s="214">
        <f>SUM(R38:T38)</f>
        <v>791.33</v>
      </c>
      <c r="V38" s="216">
        <v>158.2700000000001</v>
      </c>
      <c r="W38" s="213"/>
      <c r="X38" s="213"/>
      <c r="Y38" s="214">
        <f>SUM(V38:X38)</f>
        <v>158.2700000000001</v>
      </c>
      <c r="Z38" s="213">
        <v>791.33</v>
      </c>
      <c r="AA38" s="213">
        <v>158.2700000000001</v>
      </c>
      <c r="AC38" s="208"/>
      <c r="AD38" s="206"/>
      <c r="AE38" s="206"/>
      <c r="AF38" s="206"/>
      <c r="AG38" s="206"/>
      <c r="AH38" s="206"/>
      <c r="AI38" s="206"/>
      <c r="AJ38" s="206"/>
      <c r="AK38" s="206"/>
      <c r="AL38" s="209"/>
      <c r="AM38" s="210"/>
      <c r="AN38" s="210"/>
      <c r="AO38" s="210"/>
      <c r="AP38" s="210"/>
      <c r="AQ38" s="210"/>
      <c r="AR38" s="210"/>
      <c r="AS38" s="210"/>
      <c r="AT38" s="210"/>
      <c r="AU38" s="210"/>
      <c r="AV38" s="210"/>
      <c r="AW38" s="210"/>
      <c r="AX38" s="210"/>
      <c r="AY38" s="210"/>
      <c r="AZ38" s="210"/>
      <c r="BA38" s="210"/>
      <c r="BB38" s="210"/>
      <c r="BC38" s="210"/>
      <c r="BD38" s="210"/>
      <c r="BE38" s="210"/>
      <c r="BF38" s="210"/>
      <c r="BG38" s="210"/>
      <c r="BH38" s="210"/>
    </row>
    <row r="39" spans="1:60" ht="15.75" thickBot="1">
      <c r="A39" s="13" t="s">
        <v>56</v>
      </c>
      <c r="B39" s="3" t="s">
        <v>6</v>
      </c>
      <c r="C39" s="212"/>
      <c r="D39" s="213"/>
      <c r="E39" s="213"/>
      <c r="F39" s="214">
        <f>SUM(C39:E39)</f>
        <v>0</v>
      </c>
      <c r="G39" s="214"/>
      <c r="H39" s="215"/>
      <c r="I39" s="213"/>
      <c r="J39" s="213"/>
      <c r="K39" s="213"/>
      <c r="L39" s="213"/>
      <c r="M39" s="213"/>
      <c r="N39" s="213">
        <f t="shared" si="4"/>
        <v>0</v>
      </c>
      <c r="O39" s="213"/>
      <c r="P39" s="213"/>
      <c r="Q39" s="213"/>
      <c r="R39" s="213"/>
      <c r="S39" s="213"/>
      <c r="T39" s="213"/>
      <c r="U39" s="214">
        <f>SUM(R39:T39)</f>
        <v>0</v>
      </c>
      <c r="V39" s="213"/>
      <c r="W39" s="213"/>
      <c r="X39" s="213"/>
      <c r="Y39" s="214">
        <f>SUM(V39:X39)</f>
        <v>0</v>
      </c>
      <c r="Z39" s="213"/>
      <c r="AA39" s="243"/>
      <c r="AC39" s="66"/>
      <c r="AD39" s="67"/>
      <c r="AE39" s="67"/>
      <c r="AF39" s="67"/>
      <c r="AG39" s="67"/>
      <c r="AH39" s="67"/>
      <c r="AI39" s="67"/>
      <c r="AJ39" s="67"/>
      <c r="AK39" s="67"/>
      <c r="AL39" s="68"/>
      <c r="AM39" s="197"/>
      <c r="AN39" s="197"/>
      <c r="AO39" s="197"/>
      <c r="AP39" s="197"/>
      <c r="AQ39" s="197"/>
      <c r="AR39" s="197"/>
      <c r="AS39" s="197"/>
      <c r="AT39" s="197"/>
      <c r="AU39" s="197"/>
      <c r="AV39" s="197"/>
      <c r="AW39" s="197"/>
      <c r="AX39" s="197"/>
      <c r="AY39" s="197"/>
      <c r="AZ39" s="197"/>
      <c r="BA39" s="197"/>
      <c r="BB39" s="197"/>
      <c r="BC39" s="197"/>
      <c r="BD39" s="197"/>
      <c r="BE39" s="197"/>
      <c r="BF39" s="197"/>
      <c r="BG39" s="197"/>
      <c r="BH39" s="197"/>
    </row>
    <row r="40" spans="1:60" ht="15.75" thickBot="1">
      <c r="A40" s="13" t="s">
        <v>57</v>
      </c>
      <c r="B40" s="3" t="s">
        <v>7</v>
      </c>
      <c r="C40" s="230">
        <f>SUM(C41:C43)</f>
        <v>0</v>
      </c>
      <c r="D40" s="231">
        <f>SUM(D41:D43)</f>
        <v>0</v>
      </c>
      <c r="E40" s="231">
        <f>SUM(E41:E43)</f>
        <v>0</v>
      </c>
      <c r="F40" s="231">
        <f>SUM(F41:F43)</f>
        <v>0</v>
      </c>
      <c r="G40" s="231">
        <f>SUM(G41:G43)</f>
        <v>0</v>
      </c>
      <c r="H40" s="215"/>
      <c r="I40" s="231">
        <f aca="true" t="shared" si="14" ref="I40:AA40">SUM(I41:I43)</f>
        <v>0</v>
      </c>
      <c r="J40" s="231">
        <f t="shared" si="14"/>
        <v>0</v>
      </c>
      <c r="K40" s="231">
        <f t="shared" si="14"/>
        <v>0</v>
      </c>
      <c r="L40" s="231">
        <f t="shared" si="14"/>
        <v>0</v>
      </c>
      <c r="M40" s="231">
        <f t="shared" si="14"/>
        <v>0</v>
      </c>
      <c r="N40" s="231">
        <f t="shared" si="4"/>
        <v>0</v>
      </c>
      <c r="O40" s="231">
        <f t="shared" si="14"/>
        <v>0</v>
      </c>
      <c r="P40" s="231">
        <f t="shared" si="14"/>
        <v>0</v>
      </c>
      <c r="Q40" s="231">
        <f t="shared" si="14"/>
        <v>0</v>
      </c>
      <c r="R40" s="231">
        <f t="shared" si="14"/>
        <v>0</v>
      </c>
      <c r="S40" s="231">
        <f t="shared" si="14"/>
        <v>0</v>
      </c>
      <c r="T40" s="231">
        <f t="shared" si="14"/>
        <v>0</v>
      </c>
      <c r="U40" s="231">
        <f t="shared" si="14"/>
        <v>0</v>
      </c>
      <c r="V40" s="231">
        <f t="shared" si="14"/>
        <v>0</v>
      </c>
      <c r="W40" s="231">
        <f t="shared" si="14"/>
        <v>0</v>
      </c>
      <c r="X40" s="231">
        <f t="shared" si="14"/>
        <v>0</v>
      </c>
      <c r="Y40" s="231">
        <f t="shared" si="14"/>
        <v>0</v>
      </c>
      <c r="Z40" s="231">
        <f t="shared" si="14"/>
        <v>0</v>
      </c>
      <c r="AA40" s="232">
        <f t="shared" si="14"/>
        <v>0</v>
      </c>
      <c r="AC40" s="45">
        <f aca="true" t="shared" si="15" ref="AC40:AL40">SUM(AC41:AC43)</f>
        <v>0</v>
      </c>
      <c r="AD40" s="46">
        <f t="shared" si="15"/>
        <v>0</v>
      </c>
      <c r="AE40" s="46">
        <f t="shared" si="15"/>
        <v>0</v>
      </c>
      <c r="AF40" s="46">
        <f t="shared" si="15"/>
        <v>0</v>
      </c>
      <c r="AG40" s="46">
        <f t="shared" si="15"/>
        <v>0</v>
      </c>
      <c r="AH40" s="46">
        <f t="shared" si="15"/>
        <v>0</v>
      </c>
      <c r="AI40" s="46">
        <f t="shared" si="15"/>
        <v>0</v>
      </c>
      <c r="AJ40" s="46">
        <f t="shared" si="15"/>
        <v>0</v>
      </c>
      <c r="AK40" s="46">
        <f t="shared" si="15"/>
        <v>0</v>
      </c>
      <c r="AL40" s="47">
        <f t="shared" si="15"/>
        <v>0</v>
      </c>
      <c r="AM40" s="197"/>
      <c r="AN40" s="197"/>
      <c r="AO40" s="197"/>
      <c r="AP40" s="197"/>
      <c r="AQ40" s="197"/>
      <c r="AR40" s="197"/>
      <c r="AS40" s="197"/>
      <c r="AT40" s="197"/>
      <c r="AU40" s="197"/>
      <c r="AV40" s="197"/>
      <c r="AW40" s="197"/>
      <c r="AX40" s="197"/>
      <c r="AY40" s="197"/>
      <c r="AZ40" s="197"/>
      <c r="BA40" s="197"/>
      <c r="BB40" s="197"/>
      <c r="BC40" s="197"/>
      <c r="BD40" s="197"/>
      <c r="BE40" s="197"/>
      <c r="BF40" s="197"/>
      <c r="BG40" s="197"/>
      <c r="BH40" s="197"/>
    </row>
    <row r="41" spans="1:60" ht="30">
      <c r="A41" s="17"/>
      <c r="B41" s="9" t="s">
        <v>58</v>
      </c>
      <c r="C41" s="263"/>
      <c r="D41" s="264"/>
      <c r="E41" s="264"/>
      <c r="F41" s="265">
        <f>SUM(C41:E41)</f>
        <v>0</v>
      </c>
      <c r="G41" s="265"/>
      <c r="H41" s="218"/>
      <c r="I41" s="264"/>
      <c r="J41" s="264"/>
      <c r="K41" s="264"/>
      <c r="L41" s="264"/>
      <c r="M41" s="264"/>
      <c r="N41" s="264">
        <f t="shared" si="4"/>
        <v>0</v>
      </c>
      <c r="O41" s="264"/>
      <c r="P41" s="264"/>
      <c r="Q41" s="264"/>
      <c r="R41" s="264"/>
      <c r="S41" s="264"/>
      <c r="T41" s="264"/>
      <c r="U41" s="265">
        <f>SUM(R41:T41)</f>
        <v>0</v>
      </c>
      <c r="V41" s="264"/>
      <c r="W41" s="264"/>
      <c r="X41" s="264"/>
      <c r="Y41" s="265">
        <f>SUM(V41:X41)</f>
        <v>0</v>
      </c>
      <c r="Z41" s="264"/>
      <c r="AA41" s="266"/>
      <c r="AC41" s="77"/>
      <c r="AD41" s="78"/>
      <c r="AE41" s="78"/>
      <c r="AF41" s="78"/>
      <c r="AG41" s="78"/>
      <c r="AH41" s="78"/>
      <c r="AI41" s="78"/>
      <c r="AJ41" s="78"/>
      <c r="AK41" s="78"/>
      <c r="AL41" s="79"/>
      <c r="AM41" s="197"/>
      <c r="AN41" s="197"/>
      <c r="AO41" s="197"/>
      <c r="AP41" s="197"/>
      <c r="AQ41" s="197"/>
      <c r="AR41" s="197"/>
      <c r="AS41" s="197"/>
      <c r="AT41" s="197"/>
      <c r="AU41" s="197"/>
      <c r="AV41" s="197"/>
      <c r="AW41" s="197"/>
      <c r="AX41" s="197"/>
      <c r="AY41" s="197"/>
      <c r="AZ41" s="197"/>
      <c r="BA41" s="197"/>
      <c r="BB41" s="197"/>
      <c r="BC41" s="197"/>
      <c r="BD41" s="197"/>
      <c r="BE41" s="197"/>
      <c r="BF41" s="197"/>
      <c r="BG41" s="197"/>
      <c r="BH41" s="197"/>
    </row>
    <row r="42" spans="1:60" ht="30">
      <c r="A42" s="18"/>
      <c r="B42" s="7" t="s">
        <v>59</v>
      </c>
      <c r="C42" s="267"/>
      <c r="D42" s="268"/>
      <c r="E42" s="268"/>
      <c r="F42" s="268">
        <f>SUM(C42:E42)</f>
        <v>0</v>
      </c>
      <c r="G42" s="268"/>
      <c r="H42" s="257"/>
      <c r="I42" s="268"/>
      <c r="J42" s="268"/>
      <c r="K42" s="268"/>
      <c r="L42" s="268"/>
      <c r="M42" s="268"/>
      <c r="N42" s="268">
        <f t="shared" si="4"/>
        <v>0</v>
      </c>
      <c r="O42" s="268"/>
      <c r="P42" s="268"/>
      <c r="Q42" s="268"/>
      <c r="R42" s="268"/>
      <c r="S42" s="268"/>
      <c r="T42" s="268"/>
      <c r="U42" s="268">
        <f>SUM(R42:T42)</f>
        <v>0</v>
      </c>
      <c r="V42" s="268"/>
      <c r="W42" s="268"/>
      <c r="X42" s="268"/>
      <c r="Y42" s="268">
        <f>SUM(V42:X42)</f>
        <v>0</v>
      </c>
      <c r="Z42" s="268"/>
      <c r="AA42" s="269"/>
      <c r="AC42" s="84"/>
      <c r="AD42" s="85"/>
      <c r="AE42" s="85"/>
      <c r="AF42" s="85"/>
      <c r="AG42" s="85"/>
      <c r="AH42" s="85"/>
      <c r="AI42" s="85"/>
      <c r="AJ42" s="85"/>
      <c r="AK42" s="85"/>
      <c r="AL42" s="86"/>
      <c r="AM42" s="197"/>
      <c r="AN42" s="197"/>
      <c r="AO42" s="197"/>
      <c r="AP42" s="197"/>
      <c r="AQ42" s="197"/>
      <c r="AR42" s="197"/>
      <c r="AS42" s="197"/>
      <c r="AT42" s="197"/>
      <c r="AU42" s="197"/>
      <c r="AV42" s="197"/>
      <c r="AW42" s="197"/>
      <c r="AX42" s="197"/>
      <c r="AY42" s="197"/>
      <c r="AZ42" s="197"/>
      <c r="BA42" s="197"/>
      <c r="BB42" s="197"/>
      <c r="BC42" s="197"/>
      <c r="BD42" s="197"/>
      <c r="BE42" s="197"/>
      <c r="BF42" s="197"/>
      <c r="BG42" s="197"/>
      <c r="BH42" s="197"/>
    </row>
    <row r="43" spans="1:60" ht="15.75" thickBot="1">
      <c r="A43" s="19"/>
      <c r="B43" s="31" t="s">
        <v>60</v>
      </c>
      <c r="C43" s="238"/>
      <c r="D43" s="239"/>
      <c r="E43" s="239"/>
      <c r="F43" s="240">
        <f>SUM(C43:E43)</f>
        <v>0</v>
      </c>
      <c r="G43" s="240"/>
      <c r="H43" s="241"/>
      <c r="I43" s="239"/>
      <c r="J43" s="239"/>
      <c r="K43" s="239"/>
      <c r="L43" s="239"/>
      <c r="M43" s="239"/>
      <c r="N43" s="239">
        <f t="shared" si="4"/>
        <v>0</v>
      </c>
      <c r="O43" s="239"/>
      <c r="P43" s="239"/>
      <c r="Q43" s="239"/>
      <c r="R43" s="239"/>
      <c r="S43" s="239"/>
      <c r="T43" s="239"/>
      <c r="U43" s="240">
        <f>SUM(R43:T43)</f>
        <v>0</v>
      </c>
      <c r="V43" s="239"/>
      <c r="W43" s="239"/>
      <c r="X43" s="239"/>
      <c r="Y43" s="240">
        <f>SUM(V43:X43)</f>
        <v>0</v>
      </c>
      <c r="Z43" s="239"/>
      <c r="AA43" s="242"/>
      <c r="AC43" s="80"/>
      <c r="AD43" s="75"/>
      <c r="AE43" s="75"/>
      <c r="AF43" s="75"/>
      <c r="AG43" s="75"/>
      <c r="AH43" s="75"/>
      <c r="AI43" s="75"/>
      <c r="AJ43" s="75"/>
      <c r="AK43" s="75"/>
      <c r="AL43" s="76"/>
      <c r="AM43" s="197"/>
      <c r="AN43" s="197"/>
      <c r="AO43" s="197"/>
      <c r="AP43" s="197"/>
      <c r="AQ43" s="197"/>
      <c r="AR43" s="197"/>
      <c r="AS43" s="197"/>
      <c r="AT43" s="197"/>
      <c r="AU43" s="197"/>
      <c r="AV43" s="197"/>
      <c r="AW43" s="197"/>
      <c r="AX43" s="197"/>
      <c r="AY43" s="197"/>
      <c r="AZ43" s="197"/>
      <c r="BA43" s="197"/>
      <c r="BB43" s="197"/>
      <c r="BC43" s="197"/>
      <c r="BD43" s="197"/>
      <c r="BE43" s="197"/>
      <c r="BF43" s="197"/>
      <c r="BG43" s="197"/>
      <c r="BH43" s="197"/>
    </row>
    <row r="44" spans="1:60" ht="15.75" thickBot="1">
      <c r="A44" s="13" t="s">
        <v>61</v>
      </c>
      <c r="B44" s="3" t="s">
        <v>8</v>
      </c>
      <c r="C44" s="212"/>
      <c r="D44" s="213"/>
      <c r="E44" s="213"/>
      <c r="F44" s="214">
        <f>SUM(C44:E44)</f>
        <v>0</v>
      </c>
      <c r="G44" s="214"/>
      <c r="H44" s="215"/>
      <c r="I44" s="213"/>
      <c r="J44" s="213"/>
      <c r="K44" s="213"/>
      <c r="L44" s="213"/>
      <c r="M44" s="213"/>
      <c r="N44" s="213">
        <f t="shared" si="4"/>
        <v>0</v>
      </c>
      <c r="O44" s="213"/>
      <c r="P44" s="213"/>
      <c r="Q44" s="213"/>
      <c r="R44" s="213"/>
      <c r="S44" s="213"/>
      <c r="T44" s="213"/>
      <c r="U44" s="214">
        <f>SUM(R44:T44)</f>
        <v>0</v>
      </c>
      <c r="V44" s="213"/>
      <c r="W44" s="213"/>
      <c r="X44" s="213"/>
      <c r="Y44" s="214">
        <f>SUM(V44:X44)</f>
        <v>0</v>
      </c>
      <c r="Z44" s="213"/>
      <c r="AA44" s="243"/>
      <c r="AC44" s="66"/>
      <c r="AD44" s="67"/>
      <c r="AE44" s="67"/>
      <c r="AF44" s="67"/>
      <c r="AG44" s="67"/>
      <c r="AH44" s="67"/>
      <c r="AI44" s="67"/>
      <c r="AJ44" s="67"/>
      <c r="AK44" s="67"/>
      <c r="AL44" s="68"/>
      <c r="AM44" s="197"/>
      <c r="AN44" s="197"/>
      <c r="AO44" s="197"/>
      <c r="AP44" s="197"/>
      <c r="AQ44" s="197"/>
      <c r="AR44" s="197"/>
      <c r="AS44" s="197"/>
      <c r="AT44" s="197"/>
      <c r="AU44" s="197"/>
      <c r="AV44" s="197"/>
      <c r="AW44" s="197"/>
      <c r="AX44" s="197"/>
      <c r="AY44" s="197"/>
      <c r="AZ44" s="197"/>
      <c r="BA44" s="197"/>
      <c r="BB44" s="197"/>
      <c r="BC44" s="197"/>
      <c r="BD44" s="197"/>
      <c r="BE44" s="197"/>
      <c r="BF44" s="197"/>
      <c r="BG44" s="197"/>
      <c r="BH44" s="197"/>
    </row>
    <row r="45" spans="1:60" ht="39" thickBot="1">
      <c r="A45" s="13" t="s">
        <v>62</v>
      </c>
      <c r="B45" s="3" t="s">
        <v>63</v>
      </c>
      <c r="C45" s="236">
        <f>SUM(C46:C48)</f>
        <v>0</v>
      </c>
      <c r="D45" s="249">
        <f>SUM(D46:D48)</f>
        <v>0</v>
      </c>
      <c r="E45" s="249">
        <f>SUM(E46:E48)</f>
        <v>0</v>
      </c>
      <c r="F45" s="250">
        <f>SUM(F46:F48)</f>
        <v>0</v>
      </c>
      <c r="G45" s="250">
        <f>SUM(G46:G48)</f>
        <v>1</v>
      </c>
      <c r="H45" s="215"/>
      <c r="I45" s="249">
        <f aca="true" t="shared" si="16" ref="I45:AA45">SUM(I46:I48)</f>
        <v>0</v>
      </c>
      <c r="J45" s="249">
        <f t="shared" si="16"/>
        <v>0</v>
      </c>
      <c r="K45" s="249">
        <f t="shared" si="16"/>
        <v>0</v>
      </c>
      <c r="L45" s="249">
        <f t="shared" si="16"/>
        <v>0</v>
      </c>
      <c r="M45" s="249">
        <f t="shared" si="16"/>
        <v>0</v>
      </c>
      <c r="N45" s="249">
        <f t="shared" si="4"/>
        <v>0</v>
      </c>
      <c r="O45" s="249">
        <f t="shared" si="16"/>
        <v>0</v>
      </c>
      <c r="P45" s="249">
        <f t="shared" si="16"/>
        <v>329.53561475409833</v>
      </c>
      <c r="Q45" s="249">
        <f t="shared" si="16"/>
        <v>65.9071229508196</v>
      </c>
      <c r="R45" s="249">
        <f t="shared" si="16"/>
        <v>0</v>
      </c>
      <c r="S45" s="249">
        <f t="shared" si="16"/>
        <v>0</v>
      </c>
      <c r="T45" s="249">
        <f t="shared" si="16"/>
        <v>0</v>
      </c>
      <c r="U45" s="250">
        <f t="shared" si="16"/>
        <v>0</v>
      </c>
      <c r="V45" s="249">
        <f t="shared" si="16"/>
        <v>0</v>
      </c>
      <c r="W45" s="249">
        <f t="shared" si="16"/>
        <v>0</v>
      </c>
      <c r="X45" s="249">
        <f t="shared" si="16"/>
        <v>0</v>
      </c>
      <c r="Y45" s="250">
        <f>SUM(Y46:Y48)</f>
        <v>0</v>
      </c>
      <c r="Z45" s="249">
        <f t="shared" si="16"/>
        <v>0</v>
      </c>
      <c r="AA45" s="251">
        <f t="shared" si="16"/>
        <v>0</v>
      </c>
      <c r="AC45" s="69">
        <f aca="true" t="shared" si="17" ref="AC45:AL45">SUM(AC46:AC48)</f>
        <v>0</v>
      </c>
      <c r="AD45" s="70">
        <f t="shared" si="17"/>
        <v>0</v>
      </c>
      <c r="AE45" s="70">
        <f t="shared" si="17"/>
        <v>0</v>
      </c>
      <c r="AF45" s="70">
        <f t="shared" si="17"/>
        <v>0</v>
      </c>
      <c r="AG45" s="70">
        <f t="shared" si="17"/>
        <v>0</v>
      </c>
      <c r="AH45" s="70">
        <f t="shared" si="17"/>
        <v>0</v>
      </c>
      <c r="AI45" s="70">
        <f t="shared" si="17"/>
        <v>0</v>
      </c>
      <c r="AJ45" s="70">
        <f t="shared" si="17"/>
        <v>0</v>
      </c>
      <c r="AK45" s="70">
        <f t="shared" si="17"/>
        <v>0</v>
      </c>
      <c r="AL45" s="71">
        <f t="shared" si="17"/>
        <v>0</v>
      </c>
      <c r="AM45" s="197"/>
      <c r="AN45" s="197"/>
      <c r="AO45" s="197"/>
      <c r="AP45" s="197"/>
      <c r="AQ45" s="197"/>
      <c r="AR45" s="197"/>
      <c r="AS45" s="197"/>
      <c r="AT45" s="197"/>
      <c r="AU45" s="197"/>
      <c r="AV45" s="197"/>
      <c r="AW45" s="197"/>
      <c r="AX45" s="197"/>
      <c r="AY45" s="197"/>
      <c r="AZ45" s="197"/>
      <c r="BA45" s="197"/>
      <c r="BB45" s="197"/>
      <c r="BC45" s="197"/>
      <c r="BD45" s="197"/>
      <c r="BE45" s="197"/>
      <c r="BF45" s="197"/>
      <c r="BG45" s="197"/>
      <c r="BH45" s="197"/>
    </row>
    <row r="46" spans="1:60" ht="15">
      <c r="A46" s="17"/>
      <c r="B46" s="10" t="s">
        <v>64</v>
      </c>
      <c r="C46" s="252"/>
      <c r="D46" s="253"/>
      <c r="E46" s="253"/>
      <c r="F46" s="253">
        <f>SUM(C46:E46)</f>
        <v>0</v>
      </c>
      <c r="G46" s="253"/>
      <c r="H46" s="218"/>
      <c r="I46" s="253"/>
      <c r="J46" s="253"/>
      <c r="K46" s="253"/>
      <c r="L46" s="253"/>
      <c r="M46" s="253"/>
      <c r="N46" s="253">
        <f t="shared" si="4"/>
        <v>0</v>
      </c>
      <c r="O46" s="253"/>
      <c r="P46" s="253"/>
      <c r="Q46" s="253"/>
      <c r="R46" s="253"/>
      <c r="S46" s="253"/>
      <c r="T46" s="253"/>
      <c r="U46" s="253">
        <f>SUM(R46:T46)</f>
        <v>0</v>
      </c>
      <c r="V46" s="253"/>
      <c r="W46" s="253"/>
      <c r="X46" s="253"/>
      <c r="Y46" s="253">
        <f>SUM(V46:X46)</f>
        <v>0</v>
      </c>
      <c r="Z46" s="253"/>
      <c r="AA46" s="255"/>
      <c r="AC46" s="87"/>
      <c r="AD46" s="88"/>
      <c r="AE46" s="88"/>
      <c r="AF46" s="88"/>
      <c r="AG46" s="88"/>
      <c r="AH46" s="88"/>
      <c r="AI46" s="88"/>
      <c r="AJ46" s="88"/>
      <c r="AK46" s="88"/>
      <c r="AL46" s="89"/>
      <c r="AM46" s="197"/>
      <c r="AN46" s="197"/>
      <c r="AO46" s="197"/>
      <c r="AP46" s="197"/>
      <c r="AQ46" s="197"/>
      <c r="AR46" s="197"/>
      <c r="AS46" s="197"/>
      <c r="AT46" s="197"/>
      <c r="AU46" s="197"/>
      <c r="AV46" s="197"/>
      <c r="AW46" s="197"/>
      <c r="AX46" s="197"/>
      <c r="AY46" s="197"/>
      <c r="AZ46" s="197"/>
      <c r="BA46" s="197"/>
      <c r="BB46" s="197"/>
      <c r="BC46" s="197"/>
      <c r="BD46" s="197"/>
      <c r="BE46" s="197"/>
      <c r="BF46" s="197"/>
      <c r="BG46" s="197"/>
      <c r="BH46" s="197"/>
    </row>
    <row r="47" spans="1:60" ht="15">
      <c r="A47" s="18"/>
      <c r="B47" s="32" t="s">
        <v>65</v>
      </c>
      <c r="C47" s="270"/>
      <c r="D47" s="271"/>
      <c r="E47" s="271"/>
      <c r="F47" s="272">
        <f>SUM(C47:E47)</f>
        <v>0</v>
      </c>
      <c r="G47" s="272"/>
      <c r="H47" s="257"/>
      <c r="I47" s="271"/>
      <c r="J47" s="271"/>
      <c r="K47" s="271"/>
      <c r="L47" s="271"/>
      <c r="M47" s="271"/>
      <c r="N47" s="271">
        <f t="shared" si="4"/>
        <v>0</v>
      </c>
      <c r="O47" s="271"/>
      <c r="P47" s="271"/>
      <c r="Q47" s="271"/>
      <c r="R47" s="271"/>
      <c r="S47" s="271"/>
      <c r="T47" s="271"/>
      <c r="U47" s="272">
        <f>SUM(R47:T47)</f>
        <v>0</v>
      </c>
      <c r="V47" s="271"/>
      <c r="W47" s="271"/>
      <c r="X47" s="271"/>
      <c r="Y47" s="272">
        <f>SUM(V47:X47)</f>
        <v>0</v>
      </c>
      <c r="Z47" s="271"/>
      <c r="AA47" s="273"/>
      <c r="AC47" s="51"/>
      <c r="AD47" s="52"/>
      <c r="AE47" s="52"/>
      <c r="AF47" s="52"/>
      <c r="AG47" s="52"/>
      <c r="AH47" s="52"/>
      <c r="AI47" s="52"/>
      <c r="AJ47" s="52"/>
      <c r="AK47" s="52"/>
      <c r="AL47" s="53"/>
      <c r="AM47" s="197"/>
      <c r="AN47" s="197"/>
      <c r="AO47" s="197"/>
      <c r="AP47" s="197"/>
      <c r="AQ47" s="197"/>
      <c r="AR47" s="197"/>
      <c r="AS47" s="197"/>
      <c r="AT47" s="197"/>
      <c r="AU47" s="197"/>
      <c r="AV47" s="197"/>
      <c r="AW47" s="197"/>
      <c r="AX47" s="197"/>
      <c r="AY47" s="197"/>
      <c r="AZ47" s="197"/>
      <c r="BA47" s="197"/>
      <c r="BB47" s="197"/>
      <c r="BC47" s="197"/>
      <c r="BD47" s="197"/>
      <c r="BE47" s="197"/>
      <c r="BF47" s="197"/>
      <c r="BG47" s="197"/>
      <c r="BH47" s="197"/>
    </row>
    <row r="48" spans="1:60" ht="15.75" thickBot="1">
      <c r="A48" s="19"/>
      <c r="B48" s="11" t="s">
        <v>66</v>
      </c>
      <c r="C48" s="238"/>
      <c r="D48" s="239"/>
      <c r="E48" s="239"/>
      <c r="F48" s="240">
        <f>SUM(C48:E48)</f>
        <v>0</v>
      </c>
      <c r="G48" s="240">
        <v>1</v>
      </c>
      <c r="H48" s="257"/>
      <c r="I48" s="239"/>
      <c r="J48" s="239"/>
      <c r="K48" s="239"/>
      <c r="L48" s="239"/>
      <c r="M48" s="239"/>
      <c r="N48" s="239">
        <f t="shared" si="4"/>
        <v>0</v>
      </c>
      <c r="O48" s="239"/>
      <c r="P48" s="239">
        <v>329.53561475409833</v>
      </c>
      <c r="Q48" s="239">
        <v>65.9071229508196</v>
      </c>
      <c r="R48" s="239"/>
      <c r="S48" s="239"/>
      <c r="T48" s="239"/>
      <c r="U48" s="240">
        <f>SUM(R48:T48)</f>
        <v>0</v>
      </c>
      <c r="V48" s="239"/>
      <c r="W48" s="239"/>
      <c r="X48" s="239"/>
      <c r="Y48" s="240">
        <f>SUM(V48:X48)</f>
        <v>0</v>
      </c>
      <c r="Z48" s="239"/>
      <c r="AA48" s="242"/>
      <c r="AC48" s="80"/>
      <c r="AD48" s="75"/>
      <c r="AE48" s="75"/>
      <c r="AF48" s="75"/>
      <c r="AG48" s="75"/>
      <c r="AH48" s="75"/>
      <c r="AI48" s="75"/>
      <c r="AJ48" s="75"/>
      <c r="AK48" s="75"/>
      <c r="AL48" s="76"/>
      <c r="AM48" s="197"/>
      <c r="AN48" s="197"/>
      <c r="AO48" s="197"/>
      <c r="AP48" s="197"/>
      <c r="AQ48" s="197"/>
      <c r="AR48" s="197"/>
      <c r="AS48" s="197"/>
      <c r="AT48" s="197"/>
      <c r="AU48" s="197"/>
      <c r="AV48" s="197"/>
      <c r="AW48" s="197"/>
      <c r="AX48" s="197"/>
      <c r="AY48" s="197"/>
      <c r="AZ48" s="197"/>
      <c r="BA48" s="197"/>
      <c r="BB48" s="197"/>
      <c r="BC48" s="197"/>
      <c r="BD48" s="197"/>
      <c r="BE48" s="197"/>
      <c r="BF48" s="197"/>
      <c r="BG48" s="197"/>
      <c r="BH48" s="197"/>
    </row>
    <row r="49" spans="1:60" ht="15.75" thickBot="1">
      <c r="A49" s="13" t="s">
        <v>67</v>
      </c>
      <c r="B49" s="3" t="s">
        <v>9</v>
      </c>
      <c r="C49" s="274"/>
      <c r="D49" s="227"/>
      <c r="E49" s="227"/>
      <c r="F49" s="261">
        <f>SUM(C49:E49)</f>
        <v>0</v>
      </c>
      <c r="G49" s="261"/>
      <c r="H49" s="257"/>
      <c r="I49" s="227"/>
      <c r="J49" s="227"/>
      <c r="K49" s="227"/>
      <c r="L49" s="227"/>
      <c r="M49" s="227"/>
      <c r="N49" s="227">
        <f t="shared" si="4"/>
        <v>0</v>
      </c>
      <c r="O49" s="227"/>
      <c r="P49" s="227"/>
      <c r="Q49" s="227"/>
      <c r="R49" s="227"/>
      <c r="S49" s="227"/>
      <c r="T49" s="227"/>
      <c r="U49" s="261">
        <f>SUM(R49:T49)</f>
        <v>0</v>
      </c>
      <c r="V49" s="227"/>
      <c r="W49" s="227"/>
      <c r="X49" s="227"/>
      <c r="Y49" s="261">
        <f>SUM(V49:X49)</f>
        <v>0</v>
      </c>
      <c r="Z49" s="227"/>
      <c r="AA49" s="262"/>
      <c r="AC49" s="72"/>
      <c r="AD49" s="73"/>
      <c r="AE49" s="73"/>
      <c r="AF49" s="73"/>
      <c r="AG49" s="73"/>
      <c r="AH49" s="73"/>
      <c r="AI49" s="73"/>
      <c r="AJ49" s="73"/>
      <c r="AK49" s="73"/>
      <c r="AL49" s="74"/>
      <c r="AM49" s="197"/>
      <c r="AN49" s="197"/>
      <c r="AO49" s="197"/>
      <c r="AP49" s="197"/>
      <c r="AQ49" s="197"/>
      <c r="AR49" s="197"/>
      <c r="AS49" s="197"/>
      <c r="AT49" s="197"/>
      <c r="AU49" s="197"/>
      <c r="AV49" s="197"/>
      <c r="AW49" s="197"/>
      <c r="AX49" s="197"/>
      <c r="AY49" s="197"/>
      <c r="AZ49" s="197"/>
      <c r="BA49" s="197"/>
      <c r="BB49" s="197"/>
      <c r="BC49" s="197"/>
      <c r="BD49" s="197"/>
      <c r="BE49" s="197"/>
      <c r="BF49" s="197"/>
      <c r="BG49" s="197"/>
      <c r="BH49" s="197"/>
    </row>
    <row r="50" spans="1:60" ht="15.75" thickBot="1">
      <c r="A50" s="296" t="s">
        <v>68</v>
      </c>
      <c r="B50" s="297"/>
      <c r="C50" s="275">
        <f>C11+C16+C17+C20+C21+C24+C28+C29+C30+C33+C34+C37+C38+C39+C40+C44+C45+C49</f>
        <v>43704</v>
      </c>
      <c r="D50" s="250">
        <f>D11+D16+D17+D20+D21+D24+D28+D29+D30+D33+D34+D37+D38+D39+D40+D44+D45+D49</f>
        <v>160699</v>
      </c>
      <c r="E50" s="250">
        <f>E11+E16+E17+E20+E21+E24+E28+E29+E30+E33+E34+E37+E38+E39+E40+E44+E45+E49</f>
        <v>22408</v>
      </c>
      <c r="F50" s="250">
        <f>F11+F16+F17+F20+F21+F24+F28+F29+F30+F33+F34+F37+F38+F39+F40+F44+F45+F49</f>
        <v>226811</v>
      </c>
      <c r="G50" s="250">
        <f>G11+G16+G17+G20+G21+G24+G28+G29+G30+G33+G34+G37+G38+G39+G40+G44+G45+G49</f>
        <v>150351</v>
      </c>
      <c r="H50" s="250">
        <f aca="true" t="shared" si="18" ref="H50:AL50">H11+H16+H17+H20+H21+H24+H28+H29+H30+H33+H34+H37+H38+H39+H40+H44+H45+H49</f>
        <v>38806</v>
      </c>
      <c r="I50" s="250">
        <f t="shared" si="18"/>
        <v>10404270.85701761</v>
      </c>
      <c r="J50" s="250">
        <f t="shared" si="18"/>
        <v>1405898.8023347708</v>
      </c>
      <c r="K50" s="250">
        <f>K11+K16+K17+K20+K21+K24+K28+K29+K30+K33+K34+K37+K38+K39+K40+K44+K45+K49</f>
        <v>5092296.399599273</v>
      </c>
      <c r="L50" s="250">
        <f t="shared" si="18"/>
        <v>1044661.1732070317</v>
      </c>
      <c r="M50" s="250">
        <f t="shared" si="18"/>
        <v>3768081.3251155606</v>
      </c>
      <c r="N50" s="250">
        <f t="shared" si="4"/>
        <v>9905038.897921864</v>
      </c>
      <c r="O50" s="250">
        <f>O11+O16+O17+O20+O21+O24+O28+O29+O30+O33+O34+O37+O38+O39+O40+O44+O45+O49</f>
        <v>1388255.3807629598</v>
      </c>
      <c r="P50" s="250">
        <f t="shared" si="18"/>
        <v>5032247.910176582</v>
      </c>
      <c r="Q50" s="250">
        <f t="shared" si="18"/>
        <v>4484597.255482987</v>
      </c>
      <c r="R50" s="250">
        <f t="shared" si="18"/>
        <v>2256968.585406727</v>
      </c>
      <c r="S50" s="250">
        <f t="shared" si="18"/>
        <v>193296.55865215353</v>
      </c>
      <c r="T50" s="250">
        <f t="shared" si="18"/>
        <v>1080017.0535175859</v>
      </c>
      <c r="U50" s="250">
        <f t="shared" si="18"/>
        <v>3530282.1975764665</v>
      </c>
      <c r="V50" s="250">
        <f t="shared" si="18"/>
        <v>2171453.485406727</v>
      </c>
      <c r="W50" s="250">
        <f t="shared" si="18"/>
        <v>142705.72115215354</v>
      </c>
      <c r="X50" s="250">
        <f t="shared" si="18"/>
        <v>920504.8935175859</v>
      </c>
      <c r="Y50" s="250">
        <f t="shared" si="18"/>
        <v>3234664.1000764663</v>
      </c>
      <c r="Z50" s="250">
        <f t="shared" si="18"/>
        <v>4346499.200588236</v>
      </c>
      <c r="AA50" s="276">
        <f t="shared" si="18"/>
        <v>3937076.5305882352</v>
      </c>
      <c r="AC50" s="37">
        <f t="shared" si="18"/>
        <v>0</v>
      </c>
      <c r="AD50" s="15">
        <f t="shared" si="18"/>
        <v>0</v>
      </c>
      <c r="AE50" s="15">
        <f t="shared" si="18"/>
        <v>0</v>
      </c>
      <c r="AF50" s="15">
        <f t="shared" si="18"/>
        <v>0</v>
      </c>
      <c r="AG50" s="15">
        <f t="shared" si="18"/>
        <v>0</v>
      </c>
      <c r="AH50" s="15">
        <f t="shared" si="18"/>
        <v>0</v>
      </c>
      <c r="AI50" s="15">
        <f t="shared" si="18"/>
        <v>0</v>
      </c>
      <c r="AJ50" s="15">
        <f t="shared" si="18"/>
        <v>0</v>
      </c>
      <c r="AK50" s="15">
        <f t="shared" si="18"/>
        <v>0</v>
      </c>
      <c r="AL50" s="16">
        <f t="shared" si="18"/>
        <v>0</v>
      </c>
      <c r="AM50" s="197"/>
      <c r="AN50" s="197"/>
      <c r="AO50" s="197"/>
      <c r="AP50" s="197"/>
      <c r="AQ50" s="197"/>
      <c r="AR50" s="197"/>
      <c r="AS50" s="197"/>
      <c r="AT50" s="197"/>
      <c r="AU50" s="197"/>
      <c r="AV50" s="197"/>
      <c r="AW50" s="197"/>
      <c r="AX50" s="197"/>
      <c r="AY50" s="197"/>
      <c r="AZ50" s="197"/>
      <c r="BA50" s="197"/>
      <c r="BB50" s="197"/>
      <c r="BC50" s="197"/>
      <c r="BD50" s="197"/>
      <c r="BE50" s="197"/>
      <c r="BF50" s="197"/>
      <c r="BG50" s="197"/>
      <c r="BH50" s="197"/>
    </row>
    <row r="51" spans="4:42" ht="15">
      <c r="D51" s="190"/>
      <c r="G51" s="199"/>
      <c r="I51" s="190"/>
      <c r="J51" s="190"/>
      <c r="K51" s="190"/>
      <c r="L51" s="190"/>
      <c r="M51" s="190"/>
      <c r="N51" s="190"/>
      <c r="R51" s="190"/>
      <c r="S51" s="190"/>
      <c r="T51" s="190"/>
      <c r="U51" s="190"/>
      <c r="V51" s="190"/>
      <c r="W51" s="190"/>
      <c r="X51" s="190"/>
      <c r="Y51" s="190"/>
      <c r="Z51" s="190"/>
      <c r="AA51" s="190"/>
      <c r="AM51" s="197"/>
      <c r="AN51" s="197"/>
      <c r="AO51" s="197"/>
      <c r="AP51" s="197"/>
    </row>
    <row r="52" spans="22:42" ht="15">
      <c r="V52" s="190"/>
      <c r="X52" s="190"/>
      <c r="Y52" s="190"/>
      <c r="AM52" s="197"/>
      <c r="AN52" s="197"/>
      <c r="AO52" s="197"/>
      <c r="AP52" s="197"/>
    </row>
    <row r="53" spans="25:42" ht="15">
      <c r="Y53" s="190"/>
      <c r="AM53" s="197"/>
      <c r="AN53" s="197"/>
      <c r="AO53" s="197"/>
      <c r="AP53" s="197"/>
    </row>
    <row r="54" spans="22:42" ht="15">
      <c r="V54" s="190"/>
      <c r="W54" s="190"/>
      <c r="X54" s="190"/>
      <c r="Y54" s="190"/>
      <c r="AM54" s="197"/>
      <c r="AN54" s="197"/>
      <c r="AO54" s="197"/>
      <c r="AP54" s="197"/>
    </row>
    <row r="55" spans="21:42" ht="15">
      <c r="U55" s="190"/>
      <c r="Y55" s="190"/>
      <c r="AM55" s="197"/>
      <c r="AN55" s="197"/>
      <c r="AO55" s="197"/>
      <c r="AP55" s="197"/>
    </row>
    <row r="56" ht="15">
      <c r="Y56" s="190"/>
    </row>
  </sheetData>
  <sheetProtection/>
  <mergeCells count="38">
    <mergeCell ref="Q9:Q10"/>
    <mergeCell ref="R8:Y8"/>
    <mergeCell ref="V9:Y9"/>
    <mergeCell ref="A1:B1"/>
    <mergeCell ref="A8:A10"/>
    <mergeCell ref="B8:B10"/>
    <mergeCell ref="C9:F9"/>
    <mergeCell ref="C8:G8"/>
    <mergeCell ref="Z8:AA8"/>
    <mergeCell ref="Z9:Z10"/>
    <mergeCell ref="H8:H10"/>
    <mergeCell ref="I8:J8"/>
    <mergeCell ref="I9:I10"/>
    <mergeCell ref="J9:J10"/>
    <mergeCell ref="K8:O8"/>
    <mergeCell ref="K9:N9"/>
    <mergeCell ref="P8:Q8"/>
    <mergeCell ref="P9:P10"/>
    <mergeCell ref="A50:B50"/>
    <mergeCell ref="C6:AA7"/>
    <mergeCell ref="AC6:AL7"/>
    <mergeCell ref="AE8:AF8"/>
    <mergeCell ref="AE9:AE10"/>
    <mergeCell ref="AF9:AF10"/>
    <mergeCell ref="AK8:AL8"/>
    <mergeCell ref="AK9:AK10"/>
    <mergeCell ref="AL9:AL10"/>
    <mergeCell ref="AG8:AH8"/>
    <mergeCell ref="AI9:AI10"/>
    <mergeCell ref="AJ9:AJ10"/>
    <mergeCell ref="R9:U9"/>
    <mergeCell ref="AC8:AD8"/>
    <mergeCell ref="AC9:AC10"/>
    <mergeCell ref="AD9:AD10"/>
    <mergeCell ref="AA9:AA10"/>
    <mergeCell ref="AG9:AG10"/>
    <mergeCell ref="AH9:AH10"/>
    <mergeCell ref="AI8:AJ8"/>
  </mergeCells>
  <printOptions/>
  <pageMargins left="0.31" right="0.15748031496063" top="0.26" bottom="0.38" header="0.17" footer="0.15748031496063"/>
  <pageSetup horizontalDpi="600" verticalDpi="600" orientation="landscape" scale="36" r:id="rId1"/>
  <headerFooter alignWithMargins="0">
    <oddFooter>&amp;CPage &amp;P of &amp;N</oddFooter>
  </headerFooter>
  <ignoredErrors>
    <ignoredError sqref="C11:E11 I17:M17 G11 C17:E17 G17 P11:R11 C21:E21 R13:R15 P17:R17 I11" formulaRange="1"/>
    <ignoredError sqref="N12:N16 N45:N50 F12:F14 F22:F23 F38:F50 F25:F29" unlockedFormula="1"/>
    <ignoredError sqref="F17 F18:F21 F24 N18:N44" formula="1" formulaRange="1"/>
    <ignoredError sqref="F18:F21" formula="1" formulaRange="1" unlockedFormula="1"/>
    <ignoredError sqref="F24 N18:N44" formula="1" unlockedFormula="1"/>
    <ignoredError sqref="N1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</dc:creator>
  <cp:keywords/>
  <dc:description/>
  <cp:lastModifiedBy>Mancho</cp:lastModifiedBy>
  <cp:lastPrinted>2017-10-18T12:38:28Z</cp:lastPrinted>
  <dcterms:created xsi:type="dcterms:W3CDTF">1996-10-14T23:33:28Z</dcterms:created>
  <dcterms:modified xsi:type="dcterms:W3CDTF">2020-08-06T10:50:17Z</dcterms:modified>
  <cp:category/>
  <cp:version/>
  <cp:contentType/>
  <cp:contentStatus/>
</cp:coreProperties>
</file>