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6" windowHeight="7536" tabRatio="894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<sst xmlns="http://schemas.openxmlformats.org/spreadsheetml/2006/main" count="328" uniqueCount="246">
  <si>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</si>
  <si>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</si>
  <si>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</si>
  <si>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</si>
  <si>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</si>
  <si>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</si>
  <si>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</si>
  <si>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</si>
  <si>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</si>
  <si>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</si>
  <si>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</si>
  <si>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</si>
  <si>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</si>
  <si>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</si>
  <si>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</si>
  <si>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</si>
  <si>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</si>
  <si>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</si>
  <si>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</si>
  <si>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</si>
  <si>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</si>
  <si>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</si>
  <si>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</si>
  <si>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</si>
  <si>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</si>
  <si>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</si>
  <si>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</si>
  <si>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</si>
  <si>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</si>
  <si>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</si>
  <si>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</si>
  <si>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</si>
  <si>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</si>
  <si>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</si>
  <si>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</si>
  <si>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</si>
  <si>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</si>
  <si>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</si>
  <si>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</si>
  <si>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</si>
  <si>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</si>
  <si>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</si>
  <si>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</si>
  <si>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</si>
  <si>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</si>
  <si>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</si>
  <si>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</si>
  <si>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</si>
  <si>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</si>
  <si>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</si>
  <si>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</si>
  <si>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</si>
  <si>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</si>
  <si>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</si>
  <si>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</si>
  <si>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</si>
  <si>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</si>
  <si>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</si>
  <si>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</si>
  <si>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</si>
  <si>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</si>
  <si>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</si>
  <si>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</si>
  <si>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</si>
  <si>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</si>
  <si>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</si>
  <si>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</si>
  <si>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</si>
  <si>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</si>
  <si>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</si>
  <si>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</si>
  <si>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</si>
  <si>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</si>
  <si>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</si>
  <si>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</si>
  <si>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</si>
  <si>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</si>
  <si>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</si>
  <si>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</si>
  <si>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</si>
  <si>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</si>
  <si>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</si>
  <si>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</si>
  <si>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</si>
  <si>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</si>
  <si>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</si>
  <si>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</si>
  <si>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</si>
  <si>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</si>
  <si>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</si>
  <si>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</si>
  <si>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</si>
  <si>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</si>
  <si>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</si>
  <si>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</si>
  <si>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</si>
  <si>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</si>
  <si>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</si>
  <si>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</si>
  <si>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</si>
  <si>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</si>
  <si>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</si>
  <si>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</si>
  <si>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</si>
  <si>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</si>
  <si>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</si>
  <si>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</si>
  <si>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</si>
  <si>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</si>
  <si>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</si>
  <si>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</si>
  <si>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</si>
  <si>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</si>
  <si>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</si>
  <si>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</si>
  <si>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</si>
  <si>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</si>
  <si>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</si>
  <si>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</si>
  <si>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</si>
  <si>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</si>
  <si>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</si>
  <si>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</si>
  <si>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</si>
  <si>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</si>
  <si>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</si>
  <si>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</si>
  <si>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</si>
  <si>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</si>
  <si>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</si>
  <si>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</si>
  <si>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</si>
  <si>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</si>
  <si>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</si>
  <si>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</si>
  <si>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</si>
  <si>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</si>
  <si>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</si>
  <si>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</si>
  <si>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</si>
  <si>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</si>
  <si>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</si>
  <si>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</si>
  <si>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</si>
  <si>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</si>
  <si>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</si>
  <si>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</si>
  <si>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</si>
  <si>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</si>
  <si>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</si>
  <si>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</si>
  <si>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</si>
  <si>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</si>
  <si>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</si>
  <si>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</si>
  <si>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</si>
  <si>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</si>
  <si>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</si>
  <si>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</si>
  <si>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</si>
  <si>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</si>
  <si>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</si>
  <si>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</si>
  <si>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</si>
  <si>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</si>
  <si>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</si>
  <si>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</si>
  <si>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</si>
  <si>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</si>
  <si>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</si>
  <si>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</si>
  <si>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</si>
  <si>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</si>
  <si>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</si>
  <si>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</si>
  <si>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</si>
  <si>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</si>
  <si>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</si>
  <si>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</si>
  <si>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</si>
  <si>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</si>
  <si>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</si>
  <si>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</si>
  <si>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</si>
  <si>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</si>
  <si>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</si>
  <si>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</si>
  <si>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</si>
  <si>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</si>
  <si>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</si>
  <si>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</si>
  <si>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</si>
  <si>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</si>
  <si>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</si>
  <si>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</si>
  <si>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</si>
  <si>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</si>
  <si>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</si>
  <si>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</si>
  <si>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</si>
  <si>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</si>
  <si>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</si>
  <si>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</si>
  <si>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</si>
  <si>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</si>
  <si>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</si>
  <si>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</si>
  <si>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</si>
  <si>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</si>
  <si>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</si>
  <si>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</si>
  <si>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</si>
  <si>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</si>
  <si>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</si>
  <si>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</si>
  <si>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</si>
  <si>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</si>
  <si>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</si>
  <si>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</si>
  <si>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</si>
  <si>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</si>
  <si>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</si>
  <si>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</si>
  <si>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</si>
  <si>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</si>
  <si>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</si>
  <si>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</si>
  <si>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</si>
  <si>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</si>
  <si>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</si>
  <si>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</si>
  <si>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</si>
  <si>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</si>
  <si>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</si>
  <si>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</si>
  <si>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</si>
  <si>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</si>
  <si>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</si>
  <si>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</si>
  <si>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</si>
  <si>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</si>
  <si>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</si>
  <si>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</si>
  <si>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პერიოდი: 2020 წლის 9 თვე</t>
  </si>
  <si>
    <t>ანგარიშგების თარიღი: 30.09.2020</t>
  </si>
  <si>
    <t>საანგარიშო პერიოდი: 2020 წლის 9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</si>
</sst>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100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6" applyFont="1" applyFill="1" applyBorder="1" applyAlignment="1">
      <alignment vertical="center" wrapText="1"/>
      <protection/>
    </xf>
    <xf numFmtId="0" fontId="2" fillId="70" borderId="37" xfId="446" applyFont="1" applyFill="1" applyBorder="1" applyAlignment="1">
      <alignment vertical="center" wrapText="1"/>
      <protection/>
    </xf>
    <xf numFmtId="2" fontId="2" fillId="70" borderId="36" xfId="446" applyNumberFormat="1" applyFont="1" applyFill="1" applyBorder="1" applyAlignment="1">
      <alignment vertical="center" wrapText="1"/>
      <protection/>
    </xf>
    <xf numFmtId="0" fontId="2" fillId="70" borderId="36" xfId="446" applyFont="1" applyFill="1" applyBorder="1" applyAlignment="1">
      <alignment wrapText="1"/>
      <protection/>
    </xf>
    <xf numFmtId="0" fontId="2" fillId="70" borderId="36" xfId="446" applyFont="1" applyFill="1" applyBorder="1" applyAlignment="1">
      <alignment horizontal="left" wrapText="1"/>
      <protection/>
    </xf>
    <xf numFmtId="0" fontId="2" fillId="0" borderId="38" xfId="44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6" applyNumberFormat="1" applyFont="1" applyFill="1" applyBorder="1" applyAlignment="1">
      <alignment horizontal="center" vertical="center"/>
      <protection/>
    </xf>
    <xf numFmtId="165" fontId="78" fillId="73" borderId="40" xfId="278" applyNumberFormat="1" applyFont="1" applyFill="1" applyBorder="1" applyAlignment="1">
      <alignment vertical="center" wrapText="1"/>
    </xf>
    <xf numFmtId="165" fontId="78" fillId="56" borderId="41" xfId="278" applyNumberFormat="1" applyFont="1" applyFill="1" applyBorder="1" applyAlignment="1">
      <alignment horizontal="center"/>
    </xf>
    <xf numFmtId="165" fontId="78" fillId="56" borderId="35" xfId="278" applyNumberFormat="1" applyFont="1" applyFill="1" applyBorder="1" applyAlignment="1">
      <alignment horizontal="center"/>
    </xf>
    <xf numFmtId="49" fontId="79" fillId="0" borderId="42" xfId="446" applyNumberFormat="1" applyFont="1" applyBorder="1" applyAlignment="1">
      <alignment horizontal="right" vertical="center"/>
      <protection/>
    </xf>
    <xf numFmtId="49" fontId="79" fillId="0" borderId="43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Fill="1" applyBorder="1" applyAlignment="1">
      <alignment horizontal="right" vertical="center"/>
      <protection/>
    </xf>
    <xf numFmtId="49" fontId="79" fillId="0" borderId="42" xfId="446" applyNumberFormat="1" applyFont="1" applyFill="1" applyBorder="1" applyAlignment="1">
      <alignment horizontal="right" vertical="center"/>
      <protection/>
    </xf>
    <xf numFmtId="49" fontId="81" fillId="72" borderId="45" xfId="446" applyNumberFormat="1" applyFont="1" applyFill="1" applyBorder="1" applyAlignment="1">
      <alignment horizontal="center" vertical="center"/>
      <protection/>
    </xf>
    <xf numFmtId="165" fontId="78" fillId="73" borderId="46" xfId="278" applyNumberFormat="1" applyFont="1" applyFill="1" applyBorder="1" applyAlignment="1">
      <alignment vertical="center" wrapText="1"/>
    </xf>
    <xf numFmtId="165" fontId="78" fillId="71" borderId="47" xfId="278" applyNumberFormat="1" applyFont="1" applyFill="1" applyBorder="1" applyAlignment="1">
      <alignment/>
    </xf>
    <xf numFmtId="165" fontId="78" fillId="0" borderId="48" xfId="278" applyNumberFormat="1" applyFont="1" applyFill="1" applyBorder="1" applyAlignment="1">
      <alignment vertical="center" wrapText="1"/>
    </xf>
    <xf numFmtId="165" fontId="78" fillId="73" borderId="49" xfId="278" applyNumberFormat="1" applyFont="1" applyFill="1" applyBorder="1" applyAlignment="1">
      <alignment wrapText="1"/>
    </xf>
    <xf numFmtId="165" fontId="78" fillId="0" borderId="47" xfId="278" applyNumberFormat="1" applyFont="1" applyBorder="1" applyAlignment="1" applyProtection="1">
      <alignment vertical="center" wrapText="1"/>
      <protection locked="0"/>
    </xf>
    <xf numFmtId="165" fontId="78" fillId="70" borderId="48" xfId="456" applyNumberFormat="1" applyFont="1" applyFill="1" applyBorder="1">
      <alignment/>
      <protection/>
    </xf>
    <xf numFmtId="165" fontId="78" fillId="56" borderId="47" xfId="278" applyNumberFormat="1" applyFont="1" applyFill="1" applyBorder="1" applyAlignment="1">
      <alignment wrapText="1"/>
    </xf>
    <xf numFmtId="165" fontId="78" fillId="70" borderId="50" xfId="456" applyNumberFormat="1" applyFont="1" applyFill="1" applyBorder="1">
      <alignment/>
      <protection/>
    </xf>
    <xf numFmtId="165" fontId="78" fillId="0" borderId="48" xfId="278" applyNumberFormat="1" applyFont="1" applyBorder="1" applyAlignment="1" applyProtection="1">
      <alignment vertical="center" wrapText="1"/>
      <protection locked="0"/>
    </xf>
    <xf numFmtId="165" fontId="78" fillId="73" borderId="51" xfId="278" applyNumberFormat="1" applyFont="1" applyFill="1" applyBorder="1" applyAlignment="1">
      <alignment vertical="center" wrapText="1"/>
    </xf>
    <xf numFmtId="165" fontId="78" fillId="70" borderId="49" xfId="456" applyNumberFormat="1" applyFont="1" applyFill="1" applyBorder="1">
      <alignment/>
      <protection/>
    </xf>
    <xf numFmtId="165" fontId="78" fillId="73" borderId="47" xfId="278" applyNumberFormat="1" applyFont="1" applyFill="1" applyBorder="1" applyAlignment="1">
      <alignment vertical="center" wrapText="1"/>
    </xf>
    <xf numFmtId="165" fontId="78" fillId="0" borderId="49" xfId="278" applyNumberFormat="1" applyFont="1" applyFill="1" applyBorder="1" applyAlignment="1">
      <alignment vertical="center" wrapText="1"/>
    </xf>
    <xf numFmtId="165" fontId="78" fillId="56" borderId="47" xfId="278" applyNumberFormat="1" applyFont="1" applyFill="1" applyBorder="1" applyAlignment="1">
      <alignment horizontal="center"/>
    </xf>
    <xf numFmtId="2" fontId="2" fillId="0" borderId="36" xfId="384" applyNumberFormat="1" applyFont="1" applyBorder="1" applyAlignment="1">
      <alignment vertical="center" wrapText="1"/>
      <protection/>
    </xf>
    <xf numFmtId="2" fontId="2" fillId="0" borderId="38" xfId="384" applyNumberFormat="1" applyFont="1" applyBorder="1" applyAlignment="1">
      <alignment vertical="center" wrapText="1"/>
      <protection/>
    </xf>
    <xf numFmtId="2" fontId="2" fillId="70" borderId="38" xfId="446" applyNumberFormat="1" applyFont="1" applyFill="1" applyBorder="1" applyAlignment="1">
      <alignment vertical="center" wrapText="1"/>
      <protection/>
    </xf>
    <xf numFmtId="0" fontId="2" fillId="70" borderId="38" xfId="446" applyFont="1" applyFill="1" applyBorder="1" applyAlignment="1">
      <alignment vertical="center" wrapText="1"/>
      <protection/>
    </xf>
    <xf numFmtId="165" fontId="80" fillId="71" borderId="46" xfId="278" applyNumberFormat="1" applyFont="1" applyFill="1" applyBorder="1" applyAlignment="1">
      <alignment wrapText="1"/>
    </xf>
    <xf numFmtId="0" fontId="2" fillId="70" borderId="38" xfId="446" applyFont="1" applyFill="1" applyBorder="1" applyAlignment="1">
      <alignment wrapText="1"/>
      <protection/>
    </xf>
    <xf numFmtId="0" fontId="2" fillId="0" borderId="37" xfId="446" applyFont="1" applyFill="1" applyBorder="1" applyAlignment="1">
      <alignment wrapText="1"/>
      <protection/>
    </xf>
    <xf numFmtId="165" fontId="80" fillId="74" borderId="49" xfId="278" applyNumberFormat="1" applyFont="1" applyFill="1" applyBorder="1" applyAlignment="1" applyProtection="1">
      <alignment vertical="center" wrapText="1"/>
      <protection locked="0"/>
    </xf>
    <xf numFmtId="165" fontId="80" fillId="74" borderId="41" xfId="278" applyNumberFormat="1" applyFont="1" applyFill="1" applyBorder="1" applyAlignment="1" applyProtection="1">
      <alignment vertical="center" wrapText="1"/>
      <protection locked="0"/>
    </xf>
    <xf numFmtId="165" fontId="80" fillId="74" borderId="48" xfId="278" applyNumberFormat="1" applyFont="1" applyFill="1" applyBorder="1" applyAlignment="1" applyProtection="1">
      <alignment vertical="center" wrapText="1"/>
      <protection locked="0"/>
    </xf>
    <xf numFmtId="165" fontId="80" fillId="74" borderId="52" xfId="278" applyNumberFormat="1" applyFont="1" applyFill="1" applyBorder="1" applyAlignment="1" applyProtection="1">
      <alignment vertical="center" wrapText="1"/>
      <protection locked="0"/>
    </xf>
    <xf numFmtId="165" fontId="80" fillId="74" borderId="51" xfId="278" applyNumberFormat="1" applyFont="1" applyFill="1" applyBorder="1" applyAlignment="1" applyProtection="1">
      <alignment vertical="center" wrapText="1"/>
      <protection locked="0"/>
    </xf>
    <xf numFmtId="165" fontId="80" fillId="74" borderId="53" xfId="278" applyNumberFormat="1" applyFont="1" applyFill="1" applyBorder="1" applyAlignment="1" applyProtection="1">
      <alignment vertical="center" wrapText="1"/>
      <protection locked="0"/>
    </xf>
    <xf numFmtId="165" fontId="78" fillId="73" borderId="53" xfId="278" applyNumberFormat="1" applyFont="1" applyFill="1" applyBorder="1" applyAlignment="1">
      <alignment vertical="center" wrapText="1"/>
    </xf>
    <xf numFmtId="165" fontId="80" fillId="74" borderId="34" xfId="278" applyNumberFormat="1" applyFont="1" applyFill="1" applyBorder="1" applyAlignment="1" applyProtection="1">
      <alignment vertical="center" wrapText="1"/>
      <protection locked="0"/>
    </xf>
    <xf numFmtId="165" fontId="78" fillId="73" borderId="45" xfId="278" applyNumberFormat="1" applyFont="1" applyFill="1" applyBorder="1" applyAlignment="1">
      <alignment vertical="center" wrapText="1"/>
    </xf>
    <xf numFmtId="165" fontId="78" fillId="56" borderId="39" xfId="278" applyNumberFormat="1" applyFont="1" applyFill="1" applyBorder="1" applyAlignment="1">
      <alignment horizontal="center"/>
    </xf>
    <xf numFmtId="165" fontId="78" fillId="70" borderId="5" xfId="456" applyNumberFormat="1" applyFont="1" applyFill="1" applyBorder="1" applyAlignment="1">
      <alignment/>
      <protection/>
    </xf>
    <xf numFmtId="165" fontId="78" fillId="70" borderId="18" xfId="456" applyNumberFormat="1" applyFont="1" applyFill="1" applyBorder="1" applyAlignment="1">
      <alignment/>
      <protection/>
    </xf>
    <xf numFmtId="165" fontId="78" fillId="70" borderId="54" xfId="456" applyNumberFormat="1" applyFont="1" applyFill="1" applyBorder="1" applyAlignment="1">
      <alignment/>
      <protection/>
    </xf>
    <xf numFmtId="165" fontId="78" fillId="0" borderId="54" xfId="278" applyNumberFormat="1" applyFont="1" applyBorder="1" applyAlignment="1" applyProtection="1">
      <alignment vertical="center"/>
      <protection locked="0"/>
    </xf>
    <xf numFmtId="165" fontId="78" fillId="0" borderId="18" xfId="278" applyNumberFormat="1" applyFont="1" applyBorder="1" applyAlignment="1" applyProtection="1">
      <alignment vertical="center"/>
      <protection locked="0"/>
    </xf>
    <xf numFmtId="165" fontId="78" fillId="0" borderId="5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3" borderId="54" xfId="278" applyNumberFormat="1" applyFont="1" applyFill="1" applyBorder="1" applyAlignment="1">
      <alignment/>
    </xf>
    <xf numFmtId="165" fontId="78" fillId="73" borderId="5" xfId="278" applyNumberFormat="1" applyFont="1" applyFill="1" applyBorder="1" applyAlignment="1">
      <alignment/>
    </xf>
    <xf numFmtId="165" fontId="78" fillId="0" borderId="41" xfId="278" applyNumberFormat="1" applyFont="1" applyBorder="1" applyAlignment="1" applyProtection="1">
      <alignment vertical="center"/>
      <protection locked="0"/>
    </xf>
    <xf numFmtId="165" fontId="78" fillId="56" borderId="41" xfId="278" applyNumberFormat="1" applyFont="1" applyFill="1" applyBorder="1" applyAlignment="1">
      <alignment/>
    </xf>
    <xf numFmtId="165" fontId="78" fillId="0" borderId="5" xfId="278" applyNumberFormat="1" applyFont="1" applyBorder="1" applyAlignment="1" applyProtection="1">
      <alignment vertical="center"/>
      <protection locked="0"/>
    </xf>
    <xf numFmtId="165" fontId="78" fillId="73" borderId="40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 vertical="center"/>
    </xf>
    <xf numFmtId="165" fontId="78" fillId="0" borderId="54" xfId="278" applyNumberFormat="1" applyFont="1" applyFill="1" applyBorder="1" applyAlignment="1">
      <alignment vertical="center"/>
    </xf>
    <xf numFmtId="165" fontId="78" fillId="71" borderId="41" xfId="278" applyNumberFormat="1" applyFont="1" applyFill="1" applyBorder="1" applyAlignment="1">
      <alignment horizontal="center"/>
    </xf>
    <xf numFmtId="165" fontId="78" fillId="0" borderId="18" xfId="278" applyNumberFormat="1" applyFont="1" applyBorder="1" applyAlignment="1" applyProtection="1">
      <alignment horizontal="center" vertical="center"/>
      <protection locked="0"/>
    </xf>
    <xf numFmtId="165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4" applyNumberFormat="1" applyFont="1" applyBorder="1" applyAlignment="1">
      <alignment vertical="center" wrapText="1"/>
      <protection/>
    </xf>
    <xf numFmtId="165" fontId="78" fillId="71" borderId="39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1" borderId="35" xfId="278" applyNumberFormat="1" applyFont="1" applyFill="1" applyBorder="1" applyAlignment="1">
      <alignment/>
    </xf>
    <xf numFmtId="165" fontId="78" fillId="0" borderId="42" xfId="278" applyNumberFormat="1" applyFont="1" applyBorder="1" applyAlignment="1" applyProtection="1">
      <alignment vertical="center" wrapText="1"/>
      <protection locked="0"/>
    </xf>
    <xf numFmtId="165" fontId="78" fillId="0" borderId="54" xfId="278" applyNumberFormat="1" applyFont="1" applyBorder="1" applyAlignment="1" applyProtection="1">
      <alignment vertical="center" wrapText="1"/>
      <protection locked="0"/>
    </xf>
    <xf numFmtId="165" fontId="78" fillId="0" borderId="36" xfId="278" applyNumberFormat="1" applyFont="1" applyBorder="1" applyAlignment="1" applyProtection="1">
      <alignment vertical="center" wrapText="1"/>
      <protection locked="0"/>
    </xf>
    <xf numFmtId="165" fontId="78" fillId="0" borderId="43" xfId="278" applyNumberFormat="1" applyFont="1" applyBorder="1" applyAlignment="1" applyProtection="1">
      <alignment vertical="center" wrapText="1"/>
      <protection locked="0"/>
    </xf>
    <xf numFmtId="165" fontId="78" fillId="0" borderId="18" xfId="278" applyNumberFormat="1" applyFont="1" applyBorder="1" applyAlignment="1" applyProtection="1">
      <alignment vertical="center" wrapText="1"/>
      <protection locked="0"/>
    </xf>
    <xf numFmtId="165" fontId="78" fillId="0" borderId="37" xfId="278" applyNumberFormat="1" applyFont="1" applyBorder="1" applyAlignment="1" applyProtection="1">
      <alignment vertical="center" wrapText="1"/>
      <protection locked="0"/>
    </xf>
    <xf numFmtId="165" fontId="78" fillId="0" borderId="44" xfId="278" applyNumberFormat="1" applyFont="1" applyFill="1" applyBorder="1" applyAlignment="1">
      <alignment vertical="center" wrapText="1"/>
    </xf>
    <xf numFmtId="165" fontId="78" fillId="0" borderId="5" xfId="278" applyNumberFormat="1" applyFont="1" applyFill="1" applyBorder="1" applyAlignment="1">
      <alignment vertical="center" wrapText="1"/>
    </xf>
    <xf numFmtId="165" fontId="78" fillId="0" borderId="38" xfId="278" applyNumberFormat="1" applyFont="1" applyFill="1" applyBorder="1" applyAlignment="1">
      <alignment vertical="center" wrapText="1"/>
    </xf>
    <xf numFmtId="165" fontId="78" fillId="73" borderId="39" xfId="278" applyNumberFormat="1" applyFont="1" applyFill="1" applyBorder="1" applyAlignment="1">
      <alignment wrapText="1"/>
    </xf>
    <xf numFmtId="165" fontId="78" fillId="73" borderId="41" xfId="278" applyNumberFormat="1" applyFont="1" applyFill="1" applyBorder="1" applyAlignment="1">
      <alignment wrapText="1"/>
    </xf>
    <xf numFmtId="165" fontId="78" fillId="73" borderId="35" xfId="278" applyNumberFormat="1" applyFont="1" applyFill="1" applyBorder="1" applyAlignment="1">
      <alignment wrapText="1"/>
    </xf>
    <xf numFmtId="165" fontId="78" fillId="73" borderId="42" xfId="278" applyNumberFormat="1" applyFont="1" applyFill="1" applyBorder="1" applyAlignment="1">
      <alignment wrapText="1"/>
    </xf>
    <xf numFmtId="165" fontId="78" fillId="73" borderId="54" xfId="278" applyNumberFormat="1" applyFont="1" applyFill="1" applyBorder="1" applyAlignment="1">
      <alignment wrapText="1"/>
    </xf>
    <xf numFmtId="165" fontId="78" fillId="73" borderId="36" xfId="278" applyNumberFormat="1" applyFont="1" applyFill="1" applyBorder="1" applyAlignment="1">
      <alignment wrapText="1"/>
    </xf>
    <xf numFmtId="165" fontId="78" fillId="73" borderId="44" xfId="278" applyNumberFormat="1" applyFont="1" applyFill="1" applyBorder="1" applyAlignment="1">
      <alignment wrapText="1"/>
    </xf>
    <xf numFmtId="165" fontId="78" fillId="73" borderId="5" xfId="278" applyNumberFormat="1" applyFont="1" applyFill="1" applyBorder="1" applyAlignment="1">
      <alignment wrapText="1"/>
    </xf>
    <xf numFmtId="165" fontId="78" fillId="73" borderId="38" xfId="278" applyNumberFormat="1" applyFont="1" applyFill="1" applyBorder="1" applyAlignment="1">
      <alignment wrapText="1"/>
    </xf>
    <xf numFmtId="165" fontId="78" fillId="0" borderId="39" xfId="278" applyNumberFormat="1" applyFont="1" applyBorder="1" applyAlignment="1" applyProtection="1">
      <alignment vertical="center" wrapText="1"/>
      <protection locked="0"/>
    </xf>
    <xf numFmtId="165" fontId="78" fillId="0" borderId="41" xfId="278" applyNumberFormat="1" applyFont="1" applyBorder="1" applyAlignment="1" applyProtection="1">
      <alignment vertical="center" wrapText="1"/>
      <protection locked="0"/>
    </xf>
    <xf numFmtId="165" fontId="78" fillId="0" borderId="35" xfId="278" applyNumberFormat="1" applyFont="1" applyBorder="1" applyAlignment="1" applyProtection="1">
      <alignment vertical="center" wrapText="1"/>
      <protection locked="0"/>
    </xf>
    <xf numFmtId="165" fontId="78" fillId="56" borderId="39" xfId="278" applyNumberFormat="1" applyFont="1" applyFill="1" applyBorder="1" applyAlignment="1">
      <alignment wrapText="1"/>
    </xf>
    <xf numFmtId="165" fontId="78" fillId="56" borderId="41" xfId="278" applyNumberFormat="1" applyFont="1" applyFill="1" applyBorder="1" applyAlignment="1">
      <alignment wrapText="1"/>
    </xf>
    <xf numFmtId="165" fontId="78" fillId="56" borderId="35" xfId="278" applyNumberFormat="1" applyFont="1" applyFill="1" applyBorder="1" applyAlignment="1">
      <alignment wrapText="1"/>
    </xf>
    <xf numFmtId="165" fontId="78" fillId="73" borderId="39" xfId="278" applyNumberFormat="1" applyFont="1" applyFill="1" applyBorder="1" applyAlignment="1">
      <alignment vertical="center" wrapText="1"/>
    </xf>
    <xf numFmtId="165" fontId="78" fillId="73" borderId="41" xfId="278" applyNumberFormat="1" applyFont="1" applyFill="1" applyBorder="1" applyAlignment="1">
      <alignment vertical="center" wrapText="1"/>
    </xf>
    <xf numFmtId="165" fontId="78" fillId="73" borderId="35" xfId="278" applyNumberFormat="1" applyFont="1" applyFill="1" applyBorder="1" applyAlignment="1">
      <alignment vertical="center" wrapText="1"/>
    </xf>
    <xf numFmtId="165" fontId="78" fillId="0" borderId="5" xfId="278" applyNumberFormat="1" applyFont="1" applyBorder="1" applyAlignment="1" applyProtection="1">
      <alignment vertical="center" wrapText="1"/>
      <protection locked="0"/>
    </xf>
    <xf numFmtId="165" fontId="78" fillId="0" borderId="38" xfId="278" applyNumberFormat="1" applyFont="1" applyBorder="1" applyAlignment="1" applyProtection="1">
      <alignment vertical="center" wrapText="1"/>
      <protection locked="0"/>
    </xf>
    <xf numFmtId="165" fontId="78" fillId="0" borderId="42" xfId="278" applyNumberFormat="1" applyFont="1" applyFill="1" applyBorder="1" applyAlignment="1">
      <alignment vertical="center" wrapText="1"/>
    </xf>
    <xf numFmtId="165" fontId="78" fillId="0" borderId="54" xfId="278" applyNumberFormat="1" applyFont="1" applyFill="1" applyBorder="1" applyAlignment="1">
      <alignment vertical="center" wrapText="1"/>
    </xf>
    <xf numFmtId="165" fontId="78" fillId="0" borderId="36" xfId="278" applyNumberFormat="1" applyFont="1" applyFill="1" applyBorder="1" applyAlignment="1">
      <alignment vertical="center" wrapText="1"/>
    </xf>
    <xf numFmtId="165" fontId="78" fillId="0" borderId="44" xfId="278" applyNumberFormat="1" applyFont="1" applyBorder="1" applyAlignment="1" applyProtection="1">
      <alignment vertical="center" wrapText="1"/>
      <protection locked="0"/>
    </xf>
    <xf numFmtId="165" fontId="78" fillId="0" borderId="49" xfId="278" applyNumberFormat="1" applyFont="1" applyBorder="1" applyAlignment="1" applyProtection="1">
      <alignment vertical="center" wrapText="1"/>
      <protection locked="0"/>
    </xf>
    <xf numFmtId="165" fontId="78" fillId="0" borderId="50" xfId="278" applyNumberFormat="1" applyFont="1" applyBorder="1" applyAlignment="1" applyProtection="1">
      <alignment vertical="center" wrapText="1"/>
      <protection locked="0"/>
    </xf>
    <xf numFmtId="165" fontId="80" fillId="74" borderId="50" xfId="278" applyNumberFormat="1" applyFont="1" applyFill="1" applyBorder="1" applyAlignment="1" applyProtection="1">
      <alignment vertical="center" wrapText="1"/>
      <protection locked="0"/>
    </xf>
    <xf numFmtId="165" fontId="78" fillId="70" borderId="43" xfId="456" applyNumberFormat="1" applyFont="1" applyFill="1" applyBorder="1">
      <alignment/>
      <protection/>
    </xf>
    <xf numFmtId="165" fontId="78" fillId="70" borderId="18" xfId="456" applyNumberFormat="1" applyFont="1" applyFill="1" applyBorder="1">
      <alignment/>
      <protection/>
    </xf>
    <xf numFmtId="165" fontId="78" fillId="70" borderId="37" xfId="456" applyNumberFormat="1" applyFont="1" applyFill="1" applyBorder="1">
      <alignment/>
      <protection/>
    </xf>
    <xf numFmtId="165" fontId="78" fillId="70" borderId="42" xfId="456" applyNumberFormat="1" applyFont="1" applyFill="1" applyBorder="1">
      <alignment/>
      <protection/>
    </xf>
    <xf numFmtId="165" fontId="78" fillId="70" borderId="54" xfId="456" applyNumberFormat="1" applyFont="1" applyFill="1" applyBorder="1">
      <alignment/>
      <protection/>
    </xf>
    <xf numFmtId="165" fontId="78" fillId="70" borderId="36" xfId="456" applyNumberFormat="1" applyFont="1" applyFill="1" applyBorder="1">
      <alignment/>
      <protection/>
    </xf>
    <xf numFmtId="165" fontId="78" fillId="70" borderId="44" xfId="456" applyNumberFormat="1" applyFont="1" applyFill="1" applyBorder="1">
      <alignment/>
      <protection/>
    </xf>
    <xf numFmtId="165" fontId="78" fillId="70" borderId="5" xfId="456" applyNumberFormat="1" applyFont="1" applyFill="1" applyBorder="1">
      <alignment/>
      <protection/>
    </xf>
    <xf numFmtId="165" fontId="78" fillId="70" borderId="38" xfId="456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4" applyFont="1" applyFill="1">
      <alignment/>
      <protection/>
    </xf>
    <xf numFmtId="0" fontId="80" fillId="0" borderId="0" xfId="384" applyFont="1" applyFill="1" applyAlignment="1">
      <alignment vertical="center"/>
      <protection/>
    </xf>
    <xf numFmtId="0" fontId="82" fillId="0" borderId="0" xfId="384" applyFont="1" applyFill="1" applyAlignment="1">
      <alignment horizontal="left"/>
      <protection/>
    </xf>
    <xf numFmtId="0" fontId="2" fillId="0" borderId="56" xfId="384" applyFont="1" applyFill="1" applyBorder="1" applyAlignment="1">
      <alignment horizontal="center" vertical="center" wrapText="1"/>
      <protection/>
    </xf>
    <xf numFmtId="0" fontId="2" fillId="0" borderId="57" xfId="384" applyFont="1" applyFill="1" applyBorder="1" applyAlignment="1">
      <alignment horizontal="center" vertical="top" wrapText="1"/>
      <protection/>
    </xf>
    <xf numFmtId="0" fontId="2" fillId="0" borderId="58" xfId="384" applyFont="1" applyFill="1" applyBorder="1" applyAlignment="1">
      <alignment vertical="top"/>
      <protection/>
    </xf>
    <xf numFmtId="0" fontId="2" fillId="0" borderId="59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top"/>
      <protection/>
    </xf>
    <xf numFmtId="0" fontId="3" fillId="0" borderId="0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vertical="top"/>
      <protection/>
    </xf>
    <xf numFmtId="0" fontId="2" fillId="0" borderId="0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center"/>
      <protection/>
    </xf>
    <xf numFmtId="0" fontId="3" fillId="0" borderId="60" xfId="454" applyNumberFormat="1" applyFont="1" applyFill="1" applyBorder="1" applyAlignment="1">
      <alignment horizontal="center" vertical="center"/>
      <protection/>
    </xf>
    <xf numFmtId="0" fontId="3" fillId="0" borderId="61" xfId="384" applyFont="1" applyFill="1" applyBorder="1" applyAlignment="1">
      <alignment horizontal="center" vertical="center"/>
      <protection/>
    </xf>
    <xf numFmtId="0" fontId="3" fillId="0" borderId="62" xfId="454" applyNumberFormat="1" applyFont="1" applyFill="1" applyBorder="1" applyAlignment="1">
      <alignment horizontal="left" vertical="center"/>
      <protection/>
    </xf>
    <xf numFmtId="165" fontId="3" fillId="56" borderId="63" xfId="189" applyNumberFormat="1" applyFont="1" applyFill="1" applyBorder="1" applyAlignment="1">
      <alignment horizontal="right" vertical="center"/>
    </xf>
    <xf numFmtId="0" fontId="3" fillId="0" borderId="0" xfId="384" applyFont="1" applyFill="1" applyAlignment="1">
      <alignment vertical="center"/>
      <protection/>
    </xf>
    <xf numFmtId="0" fontId="3" fillId="0" borderId="64" xfId="454" applyNumberFormat="1" applyFont="1" applyFill="1" applyBorder="1" applyAlignment="1">
      <alignment horizontal="center" vertical="center"/>
      <protection/>
    </xf>
    <xf numFmtId="0" fontId="3" fillId="0" borderId="65" xfId="384" applyFont="1" applyFill="1" applyBorder="1" applyAlignment="1">
      <alignment horizontal="center" vertical="center"/>
      <protection/>
    </xf>
    <xf numFmtId="0" fontId="3" fillId="0" borderId="66" xfId="454" applyNumberFormat="1" applyFont="1" applyFill="1" applyBorder="1" applyAlignment="1">
      <alignment horizontal="left" vertical="center"/>
      <protection/>
    </xf>
    <xf numFmtId="165" fontId="3" fillId="56" borderId="67" xfId="189" applyNumberFormat="1" applyFont="1" applyFill="1" applyBorder="1" applyAlignment="1">
      <alignment horizontal="right" vertical="center"/>
    </xf>
    <xf numFmtId="0" fontId="3" fillId="0" borderId="66" xfId="454" applyNumberFormat="1" applyFont="1" applyFill="1" applyBorder="1" applyAlignment="1">
      <alignment horizontal="left" vertical="center" wrapText="1"/>
      <protection/>
    </xf>
    <xf numFmtId="0" fontId="3" fillId="0" borderId="66" xfId="454" applyNumberFormat="1" applyFont="1" applyFill="1" applyBorder="1" applyAlignment="1">
      <alignment vertical="center" wrapText="1"/>
      <protection/>
    </xf>
    <xf numFmtId="0" fontId="3" fillId="0" borderId="66" xfId="384" applyNumberFormat="1" applyFont="1" applyFill="1" applyBorder="1" applyAlignment="1">
      <alignment horizontal="left" vertical="center"/>
      <protection/>
    </xf>
    <xf numFmtId="0" fontId="3" fillId="0" borderId="68" xfId="454" applyNumberFormat="1" applyFont="1" applyFill="1" applyBorder="1" applyAlignment="1">
      <alignment horizontal="center" vertical="center"/>
      <protection/>
    </xf>
    <xf numFmtId="0" fontId="81" fillId="56" borderId="69" xfId="384" applyFont="1" applyFill="1" applyBorder="1" applyAlignment="1">
      <alignment horizontal="center" vertical="center"/>
      <protection/>
    </xf>
    <xf numFmtId="0" fontId="12" fillId="56" borderId="69" xfId="384" applyFont="1" applyFill="1" applyBorder="1" applyAlignment="1">
      <alignment/>
      <protection/>
    </xf>
    <xf numFmtId="0" fontId="81" fillId="0" borderId="0" xfId="384" applyFont="1" applyFill="1" applyAlignment="1">
      <alignment vertical="center"/>
      <protection/>
    </xf>
    <xf numFmtId="49" fontId="3" fillId="0" borderId="0" xfId="384" applyNumberFormat="1" applyFont="1" applyFill="1" applyAlignment="1">
      <alignment horizontal="center" vertical="center"/>
      <protection/>
    </xf>
    <xf numFmtId="0" fontId="3" fillId="0" borderId="0" xfId="384" applyFont="1" applyFill="1" applyBorder="1" applyAlignment="1">
      <alignment horizontal="center" vertical="center"/>
      <protection/>
    </xf>
    <xf numFmtId="0" fontId="3" fillId="0" borderId="0" xfId="384" applyFont="1" applyFill="1" applyBorder="1" applyAlignment="1">
      <alignment vertical="center" wrapText="1"/>
      <protection/>
    </xf>
    <xf numFmtId="41" fontId="3" fillId="0" borderId="0" xfId="384" applyNumberFormat="1" applyFont="1" applyFill="1" applyBorder="1" applyAlignment="1">
      <alignment vertical="center"/>
      <protection/>
    </xf>
    <xf numFmtId="0" fontId="3" fillId="0" borderId="62" xfId="384" applyFont="1" applyFill="1" applyBorder="1" applyAlignment="1">
      <alignment vertical="center"/>
      <protection/>
    </xf>
    <xf numFmtId="0" fontId="3" fillId="0" borderId="66" xfId="384" applyFont="1" applyFill="1" applyBorder="1" applyAlignment="1">
      <alignment vertical="center"/>
      <protection/>
    </xf>
    <xf numFmtId="0" fontId="81" fillId="56" borderId="69" xfId="384" applyFont="1" applyFill="1" applyBorder="1" applyAlignment="1">
      <alignment vertical="center" wrapText="1"/>
      <protection/>
    </xf>
    <xf numFmtId="49" fontId="2" fillId="0" borderId="0" xfId="384" applyNumberFormat="1" applyFont="1" applyFill="1" applyBorder="1" applyAlignment="1">
      <alignment vertical="center"/>
      <protection/>
    </xf>
    <xf numFmtId="0" fontId="2" fillId="0" borderId="0" xfId="384" applyFont="1" applyFill="1" applyBorder="1" applyAlignment="1">
      <alignment horizontal="center" vertical="center"/>
      <protection/>
    </xf>
    <xf numFmtId="0" fontId="2" fillId="0" borderId="0" xfId="384" applyFont="1" applyFill="1" applyBorder="1" applyAlignment="1">
      <alignment vertical="center"/>
      <protection/>
    </xf>
    <xf numFmtId="49" fontId="2" fillId="0" borderId="0" xfId="384" applyNumberFormat="1" applyFont="1" applyFill="1" applyAlignment="1">
      <alignment vertical="center"/>
      <protection/>
    </xf>
    <xf numFmtId="0" fontId="81" fillId="56" borderId="65" xfId="384" applyFont="1" applyFill="1" applyBorder="1" applyAlignment="1">
      <alignment horizontal="center" vertical="center"/>
      <protection/>
    </xf>
    <xf numFmtId="0" fontId="81" fillId="56" borderId="65" xfId="384" applyFont="1" applyFill="1" applyBorder="1" applyAlignment="1">
      <alignment vertical="center"/>
      <protection/>
    </xf>
    <xf numFmtId="0" fontId="81" fillId="56" borderId="70" xfId="384" applyFont="1" applyFill="1" applyBorder="1" applyAlignment="1">
      <alignment horizontal="center" vertical="center"/>
      <protection/>
    </xf>
    <xf numFmtId="0" fontId="81" fillId="56" borderId="70" xfId="384" applyFont="1" applyFill="1" applyBorder="1" applyAlignment="1">
      <alignment vertical="center" wrapText="1"/>
      <protection/>
    </xf>
    <xf numFmtId="0" fontId="2" fillId="0" borderId="0" xfId="384" applyFont="1" applyFill="1" applyBorder="1">
      <alignment/>
      <protection/>
    </xf>
    <xf numFmtId="0" fontId="83" fillId="0" borderId="0" xfId="384" applyFont="1" applyFill="1" applyAlignment="1">
      <alignment/>
      <protection/>
    </xf>
    <xf numFmtId="0" fontId="2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vertical="center"/>
      <protection/>
    </xf>
    <xf numFmtId="0" fontId="2" fillId="0" borderId="57" xfId="384" applyFont="1" applyFill="1" applyBorder="1" applyAlignment="1">
      <alignment horizontal="center" vertical="top"/>
      <protection/>
    </xf>
    <xf numFmtId="0" fontId="2" fillId="0" borderId="58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horizontal="center" vertical="top"/>
      <protection/>
    </xf>
    <xf numFmtId="0" fontId="3" fillId="0" borderId="0" xfId="384" applyFont="1" applyFill="1" applyBorder="1" applyAlignment="1">
      <alignment vertical="center"/>
      <protection/>
    </xf>
    <xf numFmtId="0" fontId="3" fillId="0" borderId="0" xfId="384" applyFont="1" applyFill="1" applyBorder="1" applyAlignment="1">
      <alignment horizontal="center" vertical="center" wrapText="1"/>
      <protection/>
    </xf>
    <xf numFmtId="0" fontId="3" fillId="0" borderId="60" xfId="384" applyFont="1" applyBorder="1" applyAlignment="1">
      <alignment horizontal="center" vertical="center"/>
      <protection/>
    </xf>
    <xf numFmtId="0" fontId="2" fillId="0" borderId="61" xfId="384" applyFont="1" applyFill="1" applyBorder="1" applyAlignment="1">
      <alignment horizontal="center" vertical="center"/>
      <protection/>
    </xf>
    <xf numFmtId="0" fontId="2" fillId="0" borderId="62" xfId="454" applyNumberFormat="1" applyFont="1" applyFill="1" applyBorder="1" applyAlignment="1">
      <alignment horizontal="left" vertical="center"/>
      <protection/>
    </xf>
    <xf numFmtId="165" fontId="2" fillId="56" borderId="63" xfId="189" applyNumberFormat="1" applyFont="1" applyFill="1" applyBorder="1" applyAlignment="1">
      <alignment horizontal="right" vertical="center"/>
    </xf>
    <xf numFmtId="0" fontId="3" fillId="0" borderId="64" xfId="384" applyFont="1" applyBorder="1" applyAlignment="1">
      <alignment horizontal="center" vertical="center"/>
      <protection/>
    </xf>
    <xf numFmtId="0" fontId="2" fillId="0" borderId="65" xfId="384" applyFont="1" applyFill="1" applyBorder="1" applyAlignment="1">
      <alignment horizontal="center" vertical="center"/>
      <protection/>
    </xf>
    <xf numFmtId="0" fontId="2" fillId="0" borderId="66" xfId="653" applyNumberFormat="1" applyFont="1" applyFill="1" applyBorder="1" applyAlignment="1">
      <alignment horizontal="left" vertical="center"/>
      <protection/>
    </xf>
    <xf numFmtId="165" fontId="2" fillId="56" borderId="67" xfId="189" applyNumberFormat="1" applyFont="1" applyFill="1" applyBorder="1" applyAlignment="1">
      <alignment horizontal="right" vertical="center"/>
    </xf>
    <xf numFmtId="0" fontId="2" fillId="0" borderId="66" xfId="454" applyNumberFormat="1" applyFont="1" applyFill="1" applyBorder="1" applyAlignment="1">
      <alignment horizontal="left" vertical="center"/>
      <protection/>
    </xf>
    <xf numFmtId="0" fontId="2" fillId="0" borderId="66" xfId="454" applyNumberFormat="1" applyFont="1" applyFill="1" applyBorder="1" applyAlignment="1">
      <alignment horizontal="left" vertical="center" wrapText="1"/>
      <protection/>
    </xf>
    <xf numFmtId="49" fontId="3" fillId="0" borderId="68" xfId="384" applyNumberFormat="1" applyFont="1" applyBorder="1" applyAlignment="1">
      <alignment horizontal="center" vertical="center"/>
      <protection/>
    </xf>
    <xf numFmtId="0" fontId="3" fillId="56" borderId="69" xfId="454" applyNumberFormat="1" applyFont="1" applyFill="1" applyBorder="1" applyAlignment="1">
      <alignment horizontal="center" vertical="center"/>
      <protection/>
    </xf>
    <xf numFmtId="0" fontId="3" fillId="56" borderId="69" xfId="454" applyNumberFormat="1" applyFont="1" applyFill="1" applyBorder="1" applyAlignment="1">
      <alignment vertical="center"/>
      <protection/>
    </xf>
    <xf numFmtId="165" fontId="3" fillId="56" borderId="71" xfId="189" applyNumberFormat="1" applyFont="1" applyFill="1" applyBorder="1" applyAlignment="1">
      <alignment horizontal="right" vertical="center"/>
    </xf>
    <xf numFmtId="0" fontId="3" fillId="0" borderId="0" xfId="454" applyNumberFormat="1" applyFont="1" applyFill="1" applyBorder="1" applyAlignment="1">
      <alignment horizontal="left" vertical="center"/>
      <protection/>
    </xf>
    <xf numFmtId="0" fontId="3" fillId="0" borderId="0" xfId="454" applyNumberFormat="1" applyFont="1" applyFill="1" applyBorder="1" applyAlignment="1">
      <alignment horizontal="left" vertical="center" wrapText="1"/>
      <protection/>
    </xf>
    <xf numFmtId="165" fontId="3" fillId="0" borderId="0" xfId="189" applyNumberFormat="1" applyFont="1" applyFill="1" applyBorder="1" applyAlignment="1">
      <alignment horizontal="right" vertical="center"/>
    </xf>
    <xf numFmtId="49" fontId="3" fillId="0" borderId="56" xfId="384" applyNumberFormat="1" applyFont="1" applyBorder="1" applyAlignment="1">
      <alignment horizontal="center" vertical="center"/>
      <protection/>
    </xf>
    <xf numFmtId="0" fontId="3" fillId="56" borderId="8" xfId="454" applyNumberFormat="1" applyFont="1" applyFill="1" applyBorder="1" applyAlignment="1">
      <alignment horizontal="center" vertical="center"/>
      <protection/>
    </xf>
    <xf numFmtId="0" fontId="3" fillId="56" borderId="58" xfId="454" applyNumberFormat="1" applyFont="1" applyFill="1" applyBorder="1" applyAlignment="1">
      <alignment vertical="center"/>
      <protection/>
    </xf>
    <xf numFmtId="165" fontId="3" fillId="56" borderId="59" xfId="189" applyNumberFormat="1" applyFont="1" applyFill="1" applyBorder="1" applyAlignment="1">
      <alignment horizontal="right" vertical="center"/>
    </xf>
    <xf numFmtId="0" fontId="2" fillId="0" borderId="62" xfId="653" applyNumberFormat="1" applyFont="1" applyFill="1" applyBorder="1" applyAlignment="1">
      <alignment horizontal="left" vertical="center"/>
      <protection/>
    </xf>
    <xf numFmtId="0" fontId="3" fillId="0" borderId="64" xfId="384" applyFont="1" applyFill="1" applyBorder="1" applyAlignment="1">
      <alignment horizontal="center" vertical="center"/>
      <protection/>
    </xf>
    <xf numFmtId="0" fontId="3" fillId="56" borderId="69" xfId="384" applyFont="1" applyFill="1" applyBorder="1" applyAlignment="1">
      <alignment horizontal="center" vertical="center"/>
      <protection/>
    </xf>
    <xf numFmtId="0" fontId="3" fillId="56" borderId="72" xfId="454" applyNumberFormat="1" applyFont="1" applyFill="1" applyBorder="1" applyAlignment="1">
      <alignment horizontal="left" vertical="center"/>
      <protection/>
    </xf>
    <xf numFmtId="0" fontId="2" fillId="0" borderId="62" xfId="454" applyFont="1" applyFill="1" applyBorder="1" applyAlignment="1">
      <alignment horizontal="left" vertical="center"/>
      <protection/>
    </xf>
    <xf numFmtId="0" fontId="2" fillId="0" borderId="66" xfId="454" applyFont="1" applyFill="1" applyBorder="1" applyAlignment="1">
      <alignment horizontal="left" vertical="center"/>
      <protection/>
    </xf>
    <xf numFmtId="49" fontId="3" fillId="0" borderId="73" xfId="384" applyNumberFormat="1" applyFont="1" applyBorder="1" applyAlignment="1">
      <alignment horizontal="center" vertical="center"/>
      <protection/>
    </xf>
    <xf numFmtId="0" fontId="2" fillId="0" borderId="69" xfId="384" applyFont="1" applyFill="1" applyBorder="1" applyAlignment="1">
      <alignment horizontal="center" vertical="center"/>
      <protection/>
    </xf>
    <xf numFmtId="0" fontId="2" fillId="0" borderId="72" xfId="454" applyFont="1" applyFill="1" applyBorder="1" applyAlignment="1">
      <alignment horizontal="left" vertical="center"/>
      <protection/>
    </xf>
    <xf numFmtId="165" fontId="2" fillId="56" borderId="71" xfId="189" applyNumberFormat="1" applyFont="1" applyFill="1" applyBorder="1" applyAlignment="1">
      <alignment horizontal="right" vertical="center"/>
    </xf>
    <xf numFmtId="0" fontId="2" fillId="0" borderId="0" xfId="454" applyFont="1" applyFill="1" applyBorder="1" applyAlignment="1">
      <alignment horizontal="left" vertical="center"/>
      <protection/>
    </xf>
    <xf numFmtId="165" fontId="2" fillId="0" borderId="0" xfId="189" applyNumberFormat="1" applyFont="1" applyFill="1" applyBorder="1" applyAlignment="1">
      <alignment horizontal="right" vertical="center"/>
    </xf>
    <xf numFmtId="0" fontId="3" fillId="0" borderId="66" xfId="454" applyFont="1" applyFill="1" applyBorder="1" applyAlignment="1">
      <alignment horizontal="left" vertical="center"/>
      <protection/>
    </xf>
    <xf numFmtId="0" fontId="3" fillId="0" borderId="0" xfId="454" applyFont="1" applyFill="1" applyBorder="1" applyAlignment="1">
      <alignment horizontal="left" vertical="center"/>
      <protection/>
    </xf>
    <xf numFmtId="0" fontId="83" fillId="0" borderId="10" xfId="384" applyFont="1" applyFill="1" applyBorder="1" applyAlignment="1">
      <alignment vertical="center"/>
      <protection/>
    </xf>
    <xf numFmtId="0" fontId="3" fillId="0" borderId="0" xfId="384" applyFont="1" applyFill="1" applyAlignment="1">
      <alignment horizontal="left"/>
      <protection/>
    </xf>
    <xf numFmtId="0" fontId="84" fillId="0" borderId="0" xfId="384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4" applyFont="1" applyFill="1">
      <alignment/>
      <protection/>
    </xf>
    <xf numFmtId="0" fontId="84" fillId="0" borderId="0" xfId="384" applyFont="1" applyFill="1" applyAlignment="1">
      <alignment/>
      <protection/>
    </xf>
    <xf numFmtId="0" fontId="3" fillId="0" borderId="0" xfId="384" applyFont="1" applyAlignment="1">
      <alignment/>
      <protection/>
    </xf>
    <xf numFmtId="165" fontId="78" fillId="74" borderId="48" xfId="278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89" applyNumberFormat="1" applyFont="1" applyFill="1" applyBorder="1" applyAlignment="1">
      <alignment horizontal="right" vertical="center"/>
    </xf>
    <xf numFmtId="165" fontId="81" fillId="56" borderId="67" xfId="189" applyNumberFormat="1" applyFont="1" applyFill="1" applyBorder="1" applyAlignment="1">
      <alignment horizontal="right" vertical="center"/>
    </xf>
    <xf numFmtId="165" fontId="81" fillId="56" borderId="74" xfId="189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43" fontId="78" fillId="56" borderId="41" xfId="165" applyFont="1" applyFill="1" applyBorder="1" applyAlignment="1">
      <alignment horizont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84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75" applyFont="1" applyAlignment="1">
      <alignment vertical="center"/>
    </xf>
    <xf numFmtId="165" fontId="78" fillId="75" borderId="41" xfId="278" applyNumberFormat="1" applyFont="1" applyFill="1" applyBorder="1" applyAlignment="1" applyProtection="1">
      <alignment vertical="center" wrapText="1"/>
      <protection locked="0"/>
    </xf>
    <xf numFmtId="165" fontId="2" fillId="0" borderId="0" xfId="165" applyNumberFormat="1" applyFont="1" applyFill="1" applyBorder="1" applyAlignment="1">
      <alignment/>
    </xf>
    <xf numFmtId="165" fontId="2" fillId="0" borderId="0" xfId="384" applyNumberFormat="1" applyFont="1" applyFill="1" applyAlignment="1">
      <alignment vertical="center"/>
      <protection/>
    </xf>
    <xf numFmtId="0" fontId="2" fillId="0" borderId="0" xfId="384" applyFont="1" applyFill="1" applyBorder="1" applyAlignment="1" applyProtection="1">
      <alignment horizontal="center" vertical="center"/>
      <protection locked="0"/>
    </xf>
    <xf numFmtId="0" fontId="84" fillId="0" borderId="0" xfId="384" applyFont="1" applyFill="1" applyBorder="1" applyAlignment="1">
      <alignment horizontal="center" vertical="center" wrapText="1"/>
      <protection/>
    </xf>
    <xf numFmtId="0" fontId="2" fillId="0" borderId="0" xfId="384" applyFont="1" applyFill="1" applyBorder="1" applyAlignment="1" applyProtection="1">
      <alignment horizontal="left"/>
      <protection locked="0"/>
    </xf>
    <xf numFmtId="0" fontId="3" fillId="0" borderId="0" xfId="384" applyFont="1" applyFill="1" applyAlignment="1">
      <alignment horizontal="left"/>
      <protection/>
    </xf>
    <xf numFmtId="0" fontId="82" fillId="0" borderId="0" xfId="384" applyFont="1" applyFill="1" applyAlignment="1">
      <alignment horizontal="center"/>
      <protection/>
    </xf>
    <xf numFmtId="0" fontId="0" fillId="0" borderId="0" xfId="384" applyAlignment="1">
      <alignment/>
      <protection/>
    </xf>
    <xf numFmtId="0" fontId="84" fillId="0" borderId="0" xfId="454" applyFont="1" applyFill="1" applyBorder="1" applyAlignment="1">
      <alignment horizontal="center" vertical="center"/>
      <protection/>
    </xf>
    <xf numFmtId="0" fontId="84" fillId="0" borderId="0" xfId="384" applyFont="1" applyFill="1" applyBorder="1" applyAlignment="1">
      <alignment horizontal="center" vertical="center"/>
      <protection/>
    </xf>
    <xf numFmtId="0" fontId="3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84" applyFont="1" applyFill="1" applyAlignment="1">
      <alignment horizontal="right"/>
      <protection/>
    </xf>
    <xf numFmtId="0" fontId="3" fillId="76" borderId="75" xfId="456" applyFont="1" applyFill="1" applyBorder="1" applyAlignment="1">
      <alignment horizontal="center" vertical="center" textRotation="90"/>
      <protection/>
    </xf>
    <xf numFmtId="0" fontId="3" fillId="76" borderId="45" xfId="456" applyFont="1" applyFill="1" applyBorder="1" applyAlignment="1">
      <alignment horizontal="center" vertical="center" textRotation="90"/>
      <protection/>
    </xf>
    <xf numFmtId="0" fontId="3" fillId="76" borderId="76" xfId="456" applyFont="1" applyFill="1" applyBorder="1" applyAlignment="1">
      <alignment horizontal="center" vertical="center" textRotation="90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56" applyFont="1" applyFill="1" applyBorder="1" applyAlignment="1">
      <alignment horizontal="center" vertical="center" wrapText="1"/>
      <protection/>
    </xf>
    <xf numFmtId="0" fontId="3" fillId="56" borderId="81" xfId="456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  <xf numFmtId="165" fontId="78" fillId="75" borderId="54" xfId="278" applyNumberFormat="1" applyFont="1" applyFill="1" applyBorder="1" applyAlignment="1" applyProtection="1">
      <alignment vertical="center" wrapText="1"/>
      <protection locked="0"/>
    </xf>
  </cellXfs>
  <cellStyles count="778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Good" xfId="337"/>
    <cellStyle name="Good 2" xfId="338"/>
    <cellStyle name="Good 3" xfId="339"/>
    <cellStyle name="Grey" xfId="340"/>
    <cellStyle name="Header1" xfId="341"/>
    <cellStyle name="Header2" xfId="342"/>
    <cellStyle name="Heading" xfId="343"/>
    <cellStyle name="Heading 1" xfId="344"/>
    <cellStyle name="Heading 1 2" xfId="345"/>
    <cellStyle name="Heading 1 3" xfId="346"/>
    <cellStyle name="Heading 2" xfId="347"/>
    <cellStyle name="Heading 2 2" xfId="348"/>
    <cellStyle name="Heading 2 3" xfId="349"/>
    <cellStyle name="Heading 3" xfId="350"/>
    <cellStyle name="Heading 3 2" xfId="351"/>
    <cellStyle name="Heading 3 3" xfId="352"/>
    <cellStyle name="Heading 4" xfId="353"/>
    <cellStyle name="Heading 4 2" xfId="354"/>
    <cellStyle name="Heading 4 3" xfId="355"/>
    <cellStyle name="Heading No Underline" xfId="356"/>
    <cellStyle name="Heading With Underline" xfId="357"/>
    <cellStyle name="Hypertextov? odkaz" xfId="358"/>
    <cellStyle name="Inflation" xfId="359"/>
    <cellStyle name="Input" xfId="360"/>
    <cellStyle name="Input [yellow]" xfId="361"/>
    <cellStyle name="Input 2" xfId="362"/>
    <cellStyle name="Input 3" xfId="363"/>
    <cellStyle name="Input Cells" xfId="364"/>
    <cellStyle name="Interest" xfId="365"/>
    <cellStyle name="Linked Cell" xfId="366"/>
    <cellStyle name="Linked Cell 2" xfId="367"/>
    <cellStyle name="Linked Cell 3" xfId="368"/>
    <cellStyle name="Linked Cells" xfId="369"/>
    <cellStyle name="Maturity" xfId="370"/>
    <cellStyle name="Metric tons" xfId="371"/>
    <cellStyle name="Milliers [0]_!!!GO" xfId="372"/>
    <cellStyle name="Milliers_!!!GO" xfId="373"/>
    <cellStyle name="Mon?taire [0]_!!!GO" xfId="374"/>
    <cellStyle name="Mon?taire_!!!GO" xfId="375"/>
    <cellStyle name="Neutral" xfId="376"/>
    <cellStyle name="Neutral 2" xfId="377"/>
    <cellStyle name="Neutral 3" xfId="378"/>
    <cellStyle name="norm?ln?_List1" xfId="379"/>
    <cellStyle name="norm?lne_Badget 2000(A)" xfId="380"/>
    <cellStyle name="Normal - Style1" xfId="381"/>
    <cellStyle name="Normal 10" xfId="382"/>
    <cellStyle name="Normal 10 2" xfId="383"/>
    <cellStyle name="Normal 11" xfId="384"/>
    <cellStyle name="Normal 11 2" xfId="385"/>
    <cellStyle name="Normal 12" xfId="386"/>
    <cellStyle name="Normal 12 2" xfId="387"/>
    <cellStyle name="Normal 12 2 2" xfId="388"/>
    <cellStyle name="Normal 12 2 3" xfId="389"/>
    <cellStyle name="Normal 12 3" xfId="390"/>
    <cellStyle name="Normal 12 3 2" xfId="391"/>
    <cellStyle name="Normal 12 3 3" xfId="392"/>
    <cellStyle name="Normal 12 4" xfId="393"/>
    <cellStyle name="Normal 12 4 2" xfId="394"/>
    <cellStyle name="Normal 12 4 3" xfId="395"/>
    <cellStyle name="Normal 12 5" xfId="396"/>
    <cellStyle name="Normal 12 5 2" xfId="397"/>
    <cellStyle name="Normal 12 5 3" xfId="398"/>
    <cellStyle name="Normal 12 6" xfId="399"/>
    <cellStyle name="Normal 12 6 2" xfId="400"/>
    <cellStyle name="Normal 12 6 3" xfId="401"/>
    <cellStyle name="Normal 12 7" xfId="402"/>
    <cellStyle name="Normal 12 8" xfId="403"/>
    <cellStyle name="Normal 12 9" xfId="404"/>
    <cellStyle name="Normal 13" xfId="405"/>
    <cellStyle name="Normal 13 2" xfId="406"/>
    <cellStyle name="Normal 13 2 2" xfId="407"/>
    <cellStyle name="Normal 13 2 3" xfId="408"/>
    <cellStyle name="Normal 13 3" xfId="409"/>
    <cellStyle name="Normal 13 3 2" xfId="410"/>
    <cellStyle name="Normal 13 3 3" xfId="411"/>
    <cellStyle name="Normal 13 4" xfId="412"/>
    <cellStyle name="Normal 13 4 2" xfId="413"/>
    <cellStyle name="Normal 13 4 3" xfId="414"/>
    <cellStyle name="Normal 13 5" xfId="415"/>
    <cellStyle name="Normal 13 5 2" xfId="416"/>
    <cellStyle name="Normal 13 5 3" xfId="417"/>
    <cellStyle name="Normal 13 6" xfId="418"/>
    <cellStyle name="Normal 13 6 2" xfId="419"/>
    <cellStyle name="Normal 13 6 3" xfId="420"/>
    <cellStyle name="Normal 13 7" xfId="421"/>
    <cellStyle name="Normal 13 8" xfId="422"/>
    <cellStyle name="Normal 13 9" xfId="423"/>
    <cellStyle name="Normal 14" xfId="424"/>
    <cellStyle name="Normal 14 2" xfId="425"/>
    <cellStyle name="Normal 14 3" xfId="426"/>
    <cellStyle name="Normal 14 4" xfId="427"/>
    <cellStyle name="Normal 15" xfId="428"/>
    <cellStyle name="Normal 15 2" xfId="429"/>
    <cellStyle name="Normal 15 2 2" xfId="430"/>
    <cellStyle name="Normal 15 2 3" xfId="431"/>
    <cellStyle name="Normal 15 3" xfId="432"/>
    <cellStyle name="Normal 15 3 2" xfId="433"/>
    <cellStyle name="Normal 15 3 3" xfId="434"/>
    <cellStyle name="Normal 15 4" xfId="435"/>
    <cellStyle name="Normal 15 4 2" xfId="436"/>
    <cellStyle name="Normal 15 4 3" xfId="437"/>
    <cellStyle name="Normal 15 5" xfId="438"/>
    <cellStyle name="Normal 15 5 2" xfId="439"/>
    <cellStyle name="Normal 15 5 3" xfId="440"/>
    <cellStyle name="Normal 15 6" xfId="441"/>
    <cellStyle name="Normal 15 6 2" xfId="442"/>
    <cellStyle name="Normal 15 6 3" xfId="443"/>
    <cellStyle name="Normal 15 7" xfId="444"/>
    <cellStyle name="Normal 15 8" xfId="445"/>
    <cellStyle name="Normal 16" xfId="446"/>
    <cellStyle name="Normal 17" xfId="447"/>
    <cellStyle name="Normal 17 2" xfId="448"/>
    <cellStyle name="Normal 17 3" xfId="449"/>
    <cellStyle name="Normal 18" xfId="450"/>
    <cellStyle name="Normal 18 2" xfId="451"/>
    <cellStyle name="Normal 18 3" xfId="452"/>
    <cellStyle name="Normal 19" xfId="453"/>
    <cellStyle name="Normal 2" xfId="454"/>
    <cellStyle name="Normal 2 10" xfId="455"/>
    <cellStyle name="Normal 2 11" xfId="456"/>
    <cellStyle name="Normal 2 2" xfId="457"/>
    <cellStyle name="Normal 2 2 10" xfId="458"/>
    <cellStyle name="Normal 2 2 11" xfId="459"/>
    <cellStyle name="Normal 2 2 12" xfId="460"/>
    <cellStyle name="Normal 2 2 2" xfId="461"/>
    <cellStyle name="Normal 2 2 2 10" xfId="462"/>
    <cellStyle name="Normal 2 2 2 11" xfId="463"/>
    <cellStyle name="Normal 2 2 2 2" xfId="464"/>
    <cellStyle name="Normal 2 2 2 2 2" xfId="465"/>
    <cellStyle name="Normal 2 2 2 2 2 2" xfId="466"/>
    <cellStyle name="Normal 2 2 2 2 2 2 2" xfId="467"/>
    <cellStyle name="Normal 2 2 2 2 2 2 2 2" xfId="468"/>
    <cellStyle name="Normal 2 2 2 2 2 2 2 2 2" xfId="469"/>
    <cellStyle name="Normal 2 2 2 2 2 2 2 2 2 2" xfId="470"/>
    <cellStyle name="Normal 2 2 2 2 2 2 2 2 2 2 2" xfId="471"/>
    <cellStyle name="Normal 2 2 2 2 2 2 2 2 2 2 3" xfId="472"/>
    <cellStyle name="Normal 2 2 2 2 2 2 2 2 2 3" xfId="473"/>
    <cellStyle name="Normal 2 2 2 2 2 2 2 2 2 4" xfId="474"/>
    <cellStyle name="Normal 2 2 2 2 2 2 2 2 3" xfId="475"/>
    <cellStyle name="Normal 2 2 2 2 2 2 2 2 4" xfId="476"/>
    <cellStyle name="Normal 2 2 2 2 2 2 2 3" xfId="477"/>
    <cellStyle name="Normal 2 2 2 2 2 2 2 4" xfId="478"/>
    <cellStyle name="Normal 2 2 2 2 2 2 2 5" xfId="479"/>
    <cellStyle name="Normal 2 2 2 2 2 2 3" xfId="480"/>
    <cellStyle name="Normal 2 2 2 2 2 2 4" xfId="481"/>
    <cellStyle name="Normal 2 2 2 2 2 2 5" xfId="482"/>
    <cellStyle name="Normal 2 2 2 2 2 2 6" xfId="483"/>
    <cellStyle name="Normal 2 2 2 2 2 3" xfId="484"/>
    <cellStyle name="Normal 2 2 2 2 2 3 2" xfId="485"/>
    <cellStyle name="Normal 2 2 2 2 2 4" xfId="486"/>
    <cellStyle name="Normal 2 2 2 2 2 5" xfId="487"/>
    <cellStyle name="Normal 2 2 2 2 2 6" xfId="488"/>
    <cellStyle name="Normal 2 2 2 2 3" xfId="489"/>
    <cellStyle name="Normal 2 2 2 2 4" xfId="490"/>
    <cellStyle name="Normal 2 2 2 2 5" xfId="491"/>
    <cellStyle name="Normal 2 2 2 2 5 2" xfId="492"/>
    <cellStyle name="Normal 2 2 2 2 6" xfId="493"/>
    <cellStyle name="Normal 2 2 2 2 7" xfId="494"/>
    <cellStyle name="Normal 2 2 2 2 8" xfId="495"/>
    <cellStyle name="Normal 2 2 2 2 9" xfId="496"/>
    <cellStyle name="Normal 2 2 2 3" xfId="497"/>
    <cellStyle name="Normal 2 2 2 4" xfId="498"/>
    <cellStyle name="Normal 2 2 2 5" xfId="499"/>
    <cellStyle name="Normal 2 2 2 5 2" xfId="500"/>
    <cellStyle name="Normal 2 2 2 5 2 2" xfId="501"/>
    <cellStyle name="Normal 2 2 2 5 2 2 2" xfId="502"/>
    <cellStyle name="Normal 2 2 2 5 2 3" xfId="503"/>
    <cellStyle name="Normal 2 2 2 5 3" xfId="504"/>
    <cellStyle name="Normal 2 2 2 5 3 2" xfId="505"/>
    <cellStyle name="Normal 2 2 2 6" xfId="506"/>
    <cellStyle name="Normal 2 2 2 7" xfId="507"/>
    <cellStyle name="Normal 2 2 2 7 2" xfId="508"/>
    <cellStyle name="Normal 2 2 2 8" xfId="509"/>
    <cellStyle name="Normal 2 2 2 9" xfId="510"/>
    <cellStyle name="Normal 2 2 3" xfId="511"/>
    <cellStyle name="Normal 2 2 3 2" xfId="512"/>
    <cellStyle name="Normal 2 2 3 2 2" xfId="513"/>
    <cellStyle name="Normal 2 2 3 2 2 2" xfId="514"/>
    <cellStyle name="Normal 2 2 3 2 2 2 2" xfId="515"/>
    <cellStyle name="Normal 2 2 3 2 2 3" xfId="516"/>
    <cellStyle name="Normal 2 2 3 2 3" xfId="517"/>
    <cellStyle name="Normal 2 2 3 2 3 2" xfId="518"/>
    <cellStyle name="Normal 2 2 3 3" xfId="519"/>
    <cellStyle name="Normal 2 2 3 4" xfId="520"/>
    <cellStyle name="Normal 2 2 3 5" xfId="521"/>
    <cellStyle name="Normal 2 2 3 5 2" xfId="522"/>
    <cellStyle name="Normal 2 2 3 6" xfId="523"/>
    <cellStyle name="Normal 2 2 4" xfId="524"/>
    <cellStyle name="Normal 2 2 5" xfId="525"/>
    <cellStyle name="Normal 2 2 5 2" xfId="526"/>
    <cellStyle name="Normal 2 2 5 2 2" xfId="527"/>
    <cellStyle name="Normal 2 2 5 2 2 2" xfId="528"/>
    <cellStyle name="Normal 2 2 5 2 3" xfId="529"/>
    <cellStyle name="Normal 2 2 5 3" xfId="530"/>
    <cellStyle name="Normal 2 2 5 3 2" xfId="531"/>
    <cellStyle name="Normal 2 2 6" xfId="532"/>
    <cellStyle name="Normal 2 2 7" xfId="533"/>
    <cellStyle name="Normal 2 2 7 2" xfId="534"/>
    <cellStyle name="Normal 2 2 8" xfId="535"/>
    <cellStyle name="Normal 2 2 9" xfId="536"/>
    <cellStyle name="Normal 2 3" xfId="537"/>
    <cellStyle name="Normal 2 3 2" xfId="538"/>
    <cellStyle name="Normal 2 3 2 2" xfId="539"/>
    <cellStyle name="Normal 2 3 2 2 2" xfId="540"/>
    <cellStyle name="Normal 2 3 2 2 2 2" xfId="541"/>
    <cellStyle name="Normal 2 3 2 2 3" xfId="542"/>
    <cellStyle name="Normal 2 3 2 3" xfId="543"/>
    <cellStyle name="Normal 2 3 2 3 2" xfId="544"/>
    <cellStyle name="Normal 2 3 3" xfId="545"/>
    <cellStyle name="Normal 2 3 4" xfId="546"/>
    <cellStyle name="Normal 2 3 5" xfId="547"/>
    <cellStyle name="Normal 2 3 5 2" xfId="548"/>
    <cellStyle name="Normal 2 3 6" xfId="549"/>
    <cellStyle name="Normal 2 3 7" xfId="550"/>
    <cellStyle name="Normal 2 4" xfId="551"/>
    <cellStyle name="Normal 2 5" xfId="552"/>
    <cellStyle name="Normal 2 6" xfId="553"/>
    <cellStyle name="Normal 2 6 2" xfId="554"/>
    <cellStyle name="Normal 2 6 2 2" xfId="555"/>
    <cellStyle name="Normal 2 6 2 2 2" xfId="556"/>
    <cellStyle name="Normal 2 6 2 3" xfId="557"/>
    <cellStyle name="Normal 2 6 3" xfId="558"/>
    <cellStyle name="Normal 2 6 3 2" xfId="559"/>
    <cellStyle name="Normal 2 7" xfId="560"/>
    <cellStyle name="Normal 2 8" xfId="561"/>
    <cellStyle name="Normal 2 8 2" xfId="562"/>
    <cellStyle name="Normal 2 9" xfId="563"/>
    <cellStyle name="Normal 2_kvartaluri statistikuri angarishi (dazgveva) 30_03_09 -IQ 2009" xfId="564"/>
    <cellStyle name="Normal 20" xfId="565"/>
    <cellStyle name="Normal 20 2" xfId="566"/>
    <cellStyle name="Normal 21" xfId="567"/>
    <cellStyle name="Normal 22" xfId="568"/>
    <cellStyle name="Normal 23" xfId="569"/>
    <cellStyle name="Normal 24" xfId="570"/>
    <cellStyle name="Normal 3" xfId="571"/>
    <cellStyle name="Normal 3 2" xfId="572"/>
    <cellStyle name="Normal 3 2 2" xfId="573"/>
    <cellStyle name="Normal 3 3" xfId="574"/>
    <cellStyle name="Normal 3 3 2" xfId="575"/>
    <cellStyle name="Normal 3 4" xfId="576"/>
    <cellStyle name="Normal 3 5" xfId="577"/>
    <cellStyle name="Normal 3 6" xfId="578"/>
    <cellStyle name="Normal 3 7" xfId="579"/>
    <cellStyle name="Normal 3 8" xfId="580"/>
    <cellStyle name="Normal 3 9" xfId="581"/>
    <cellStyle name="Normal 33" xfId="582"/>
    <cellStyle name="Normal 33 2" xfId="583"/>
    <cellStyle name="Normal 33 2 2" xfId="584"/>
    <cellStyle name="Normal 33 2 3" xfId="585"/>
    <cellStyle name="Normal 33 3" xfId="586"/>
    <cellStyle name="Normal 33 3 2" xfId="587"/>
    <cellStyle name="Normal 33 3 3" xfId="588"/>
    <cellStyle name="Normal 33 4" xfId="589"/>
    <cellStyle name="Normal 33 4 2" xfId="590"/>
    <cellStyle name="Normal 33 4 3" xfId="591"/>
    <cellStyle name="Normal 33 5" xfId="592"/>
    <cellStyle name="Normal 33 5 2" xfId="593"/>
    <cellStyle name="Normal 33 5 3" xfId="594"/>
    <cellStyle name="Normal 33 6" xfId="595"/>
    <cellStyle name="Normal 33 6 2" xfId="596"/>
    <cellStyle name="Normal 33 6 3" xfId="597"/>
    <cellStyle name="Normal 33 7" xfId="598"/>
    <cellStyle name="Normal 33 8" xfId="599"/>
    <cellStyle name="Normal 34" xfId="600"/>
    <cellStyle name="Normal 34 2" xfId="601"/>
    <cellStyle name="Normal 34 2 2" xfId="602"/>
    <cellStyle name="Normal 34 2 3" xfId="603"/>
    <cellStyle name="Normal 34 3" xfId="604"/>
    <cellStyle name="Normal 34 3 2" xfId="605"/>
    <cellStyle name="Normal 34 3 3" xfId="606"/>
    <cellStyle name="Normal 34 4" xfId="607"/>
    <cellStyle name="Normal 34 4 2" xfId="608"/>
    <cellStyle name="Normal 34 4 3" xfId="609"/>
    <cellStyle name="Normal 34 5" xfId="610"/>
    <cellStyle name="Normal 34 5 2" xfId="611"/>
    <cellStyle name="Normal 34 5 3" xfId="612"/>
    <cellStyle name="Normal 34 6" xfId="613"/>
    <cellStyle name="Normal 34 6 2" xfId="614"/>
    <cellStyle name="Normal 34 6 3" xfId="615"/>
    <cellStyle name="Normal 34 7" xfId="616"/>
    <cellStyle name="Normal 34 8" xfId="617"/>
    <cellStyle name="Normal 35" xfId="618"/>
    <cellStyle name="Normal 35 2" xfId="619"/>
    <cellStyle name="Normal 35 2 2" xfId="620"/>
    <cellStyle name="Normal 35 2 3" xfId="621"/>
    <cellStyle name="Normal 35 3" xfId="622"/>
    <cellStyle name="Normal 35 3 2" xfId="623"/>
    <cellStyle name="Normal 35 3 3" xfId="624"/>
    <cellStyle name="Normal 35 4" xfId="625"/>
    <cellStyle name="Normal 35 4 2" xfId="626"/>
    <cellStyle name="Normal 35 4 3" xfId="627"/>
    <cellStyle name="Normal 35 5" xfId="628"/>
    <cellStyle name="Normal 35 5 2" xfId="629"/>
    <cellStyle name="Normal 35 5 3" xfId="630"/>
    <cellStyle name="Normal 35 6" xfId="631"/>
    <cellStyle name="Normal 35 6 2" xfId="632"/>
    <cellStyle name="Normal 35 6 3" xfId="633"/>
    <cellStyle name="Normal 35 7" xfId="634"/>
    <cellStyle name="Normal 35 8" xfId="635"/>
    <cellStyle name="Normal 4" xfId="636"/>
    <cellStyle name="Normal 4 2" xfId="637"/>
    <cellStyle name="Normal 5" xfId="638"/>
    <cellStyle name="Normal 5 2" xfId="639"/>
    <cellStyle name="Normal 5 3" xfId="640"/>
    <cellStyle name="Normal 6" xfId="641"/>
    <cellStyle name="Normal 6 2" xfId="642"/>
    <cellStyle name="Normal 7" xfId="643"/>
    <cellStyle name="Normal 7 2" xfId="644"/>
    <cellStyle name="Normal 7 3" xfId="645"/>
    <cellStyle name="Normal 8" xfId="646"/>
    <cellStyle name="Normal 8 2" xfId="647"/>
    <cellStyle name="Normal 8 3" xfId="648"/>
    <cellStyle name="Normal 9" xfId="649"/>
    <cellStyle name="Normal 9 2" xfId="650"/>
    <cellStyle name="Normal 9 3" xfId="651"/>
    <cellStyle name="Normal 9 4" xfId="652"/>
    <cellStyle name="Normal_BCI Restatement &amp; FS-10.04 (GEL)" xfId="653"/>
    <cellStyle name="normální_List1" xfId="654"/>
    <cellStyle name="Normalny_GTC_INTERCOMPANY_LOANS" xfId="655"/>
    <cellStyle name="Note" xfId="656"/>
    <cellStyle name="Note 2" xfId="657"/>
    <cellStyle name="Note 2 2" xfId="658"/>
    <cellStyle name="Note 3" xfId="659"/>
    <cellStyle name="Number Bold" xfId="660"/>
    <cellStyle name="Number Normal" xfId="661"/>
    <cellStyle name="Output" xfId="662"/>
    <cellStyle name="Output 2" xfId="663"/>
    <cellStyle name="Output 2 2" xfId="664"/>
    <cellStyle name="Output 3" xfId="665"/>
    <cellStyle name="per.style" xfId="666"/>
    <cellStyle name="Percent" xfId="667"/>
    <cellStyle name="Percent %" xfId="668"/>
    <cellStyle name="Percent % Long Underline" xfId="669"/>
    <cellStyle name="Percent %_Worksheet in  US Financial Statements Ref. Workbook - Single Co" xfId="670"/>
    <cellStyle name="Percent (0)" xfId="671"/>
    <cellStyle name="Percent [2]" xfId="672"/>
    <cellStyle name="Percent [2] 2" xfId="673"/>
    <cellStyle name="Percent [2] 3" xfId="674"/>
    <cellStyle name="Percent [2] 4" xfId="675"/>
    <cellStyle name="Percent [2] 5" xfId="676"/>
    <cellStyle name="Percent [2] 6" xfId="677"/>
    <cellStyle name="Percent [2] 7" xfId="678"/>
    <cellStyle name="Percent [2] 8" xfId="679"/>
    <cellStyle name="Percent 0.0%" xfId="680"/>
    <cellStyle name="Percent 0.0% Long Underline" xfId="681"/>
    <cellStyle name="Percent 0.00%" xfId="682"/>
    <cellStyle name="Percent 0.00% Long Underline" xfId="683"/>
    <cellStyle name="Percent 0.000%" xfId="684"/>
    <cellStyle name="Percent 0.000% Long Underline" xfId="685"/>
    <cellStyle name="Percent 2" xfId="686"/>
    <cellStyle name="Percent 2 2" xfId="687"/>
    <cellStyle name="Percent 2 2 2" xfId="688"/>
    <cellStyle name="Percent 2 3" xfId="689"/>
    <cellStyle name="Percent 2 4" xfId="690"/>
    <cellStyle name="Percent 2 5" xfId="691"/>
    <cellStyle name="Percent 2 6" xfId="692"/>
    <cellStyle name="Percent 2 7" xfId="693"/>
    <cellStyle name="Percent 2 8" xfId="694"/>
    <cellStyle name="Percent 3" xfId="695"/>
    <cellStyle name="Percent 4" xfId="696"/>
    <cellStyle name="Percent 5" xfId="697"/>
    <cellStyle name="Percent 6" xfId="698"/>
    <cellStyle name="Percent 7" xfId="699"/>
    <cellStyle name="Percent 8" xfId="700"/>
    <cellStyle name="PERCENTAGE" xfId="701"/>
    <cellStyle name="pricing" xfId="702"/>
    <cellStyle name="PSChar" xfId="703"/>
    <cellStyle name="PSDec" xfId="704"/>
    <cellStyle name="PSDec 2" xfId="705"/>
    <cellStyle name="PSDec 3" xfId="706"/>
    <cellStyle name="PSDec 4" xfId="707"/>
    <cellStyle name="PSDec 5" xfId="708"/>
    <cellStyle name="PSDec 6" xfId="709"/>
    <cellStyle name="PSDec 7" xfId="710"/>
    <cellStyle name="PSDec 8" xfId="711"/>
    <cellStyle name="PSHeading" xfId="712"/>
    <cellStyle name="Reporting Bold" xfId="713"/>
    <cellStyle name="Reporting Bold 12" xfId="714"/>
    <cellStyle name="Reporting Bold 14" xfId="715"/>
    <cellStyle name="Reporting Normal" xfId="716"/>
    <cellStyle name="RevList" xfId="717"/>
    <cellStyle name="Sheet Title" xfId="718"/>
    <cellStyle name="Sledovan? hypertextov? odkaz" xfId="719"/>
    <cellStyle name="Style 1" xfId="720"/>
    <cellStyle name="Subtotal" xfId="721"/>
    <cellStyle name="TBI" xfId="722"/>
    <cellStyle name="Tickmark" xfId="723"/>
    <cellStyle name="Title" xfId="724"/>
    <cellStyle name="Title 2" xfId="725"/>
    <cellStyle name="Title 3" xfId="726"/>
    <cellStyle name="Total" xfId="727"/>
    <cellStyle name="Total 2" xfId="728"/>
    <cellStyle name="Total 3" xfId="729"/>
    <cellStyle name="Warning Text" xfId="730"/>
    <cellStyle name="Warning Text 2" xfId="731"/>
    <cellStyle name="Warning Text 3" xfId="732"/>
    <cellStyle name="Акцент1" xfId="733"/>
    <cellStyle name="Акцент2" xfId="734"/>
    <cellStyle name="Акцент3" xfId="735"/>
    <cellStyle name="Акцент4" xfId="736"/>
    <cellStyle name="Акцент5" xfId="737"/>
    <cellStyle name="Акцент6" xfId="738"/>
    <cellStyle name="Ввод " xfId="739"/>
    <cellStyle name="Вывод" xfId="740"/>
    <cellStyle name="Вычисление" xfId="741"/>
    <cellStyle name="Гиперссылка_5677.7 IAS 29 Fixed assets as at 01 01 01" xfId="742"/>
    <cellStyle name="Денежный [0]_01.12.2004" xfId="743"/>
    <cellStyle name="Денежный_01.12.2004" xfId="744"/>
    <cellStyle name="Заголовок 1" xfId="745"/>
    <cellStyle name="Заголовок 2" xfId="746"/>
    <cellStyle name="Заголовок 3" xfId="747"/>
    <cellStyle name="Заголовок 4" xfId="748"/>
    <cellStyle name="Звичайний_~0572556" xfId="749"/>
    <cellStyle name="Итог" xfId="750"/>
    <cellStyle name="Контрольная ячейка" xfId="751"/>
    <cellStyle name="Название" xfId="752"/>
    <cellStyle name="Нейтральный" xfId="753"/>
    <cellStyle name="Обычный 2" xfId="754"/>
    <cellStyle name="Обычный_~0034951" xfId="755"/>
    <cellStyle name="Открывавшаяся гиперссылка_5677.7 IAS 29 Fixed assets as at 01 01 01" xfId="756"/>
    <cellStyle name="Плохой" xfId="757"/>
    <cellStyle name="Пояснение" xfId="758"/>
    <cellStyle name="Примечание" xfId="759"/>
    <cellStyle name="Связанная ячейка" xfId="760"/>
    <cellStyle name="Стиль 1" xfId="761"/>
    <cellStyle name="Текст предупреждения" xfId="762"/>
    <cellStyle name="Тысячи [0]_dialog1" xfId="763"/>
    <cellStyle name="Тысячи_dialog1" xfId="764"/>
    <cellStyle name="Финансовый [0]_01.12.2004" xfId="765"/>
    <cellStyle name="Финансовый_01.12.2004" xfId="766"/>
    <cellStyle name="Фінансовий_tabl2005-1 kf" xfId="767"/>
    <cellStyle name="Хороший" xfId="768"/>
    <cellStyle name="הדגשה1" xfId="769"/>
    <cellStyle name="הדגשה2" xfId="770"/>
    <cellStyle name="הדגשה3" xfId="771"/>
    <cellStyle name="הדגשה4" xfId="772"/>
    <cellStyle name="הדגשה5" xfId="773"/>
    <cellStyle name="הדגשה6" xfId="774"/>
    <cellStyle name="הערה" xfId="775"/>
    <cellStyle name="חישוב" xfId="776"/>
    <cellStyle name="טוב" xfId="777"/>
    <cellStyle name="טקסט אזהרה" xfId="778"/>
    <cellStyle name="טקסט הסברי" xfId="779"/>
    <cellStyle name="כותרת" xfId="780"/>
    <cellStyle name="כותרת 1" xfId="781"/>
    <cellStyle name="כותרת 2" xfId="782"/>
    <cellStyle name="כותרת 3" xfId="783"/>
    <cellStyle name="כותרת 4" xfId="784"/>
    <cellStyle name="ניטראלי" xfId="785"/>
    <cellStyle name="סה&quot;כ" xfId="786"/>
    <cellStyle name="פלט" xfId="787"/>
    <cellStyle name="קלט" xfId="788"/>
    <cellStyle name="רע" xfId="789"/>
    <cellStyle name="תא מסומן" xfId="790"/>
    <cellStyle name="תא מקושר" xfId="7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B2" sqref="B2:E2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7" width="20.57421875" style="124" bestFit="1" customWidth="1"/>
    <col min="8" max="16384" width="9.140625" style="124" customWidth="1"/>
  </cols>
  <sheetData>
    <row r="1" spans="2:5" s="216" customFormat="1" ht="13.5">
      <c r="B1" s="218" t="s">
        <v>242</v>
      </c>
      <c r="C1" s="218"/>
      <c r="D1" s="212"/>
      <c r="E1" s="217" t="s">
        <v>237</v>
      </c>
    </row>
    <row r="2" spans="2:5" s="216" customFormat="1" ht="13.5">
      <c r="B2" s="239" t="s">
        <v>244</v>
      </c>
      <c r="C2" s="239"/>
      <c r="D2" s="239"/>
      <c r="E2" s="239"/>
    </row>
    <row r="3" spans="2:3" ht="13.5">
      <c r="B3" s="125"/>
      <c r="C3" s="125"/>
    </row>
    <row r="4" spans="2:5" ht="18" customHeight="1">
      <c r="B4" s="126"/>
      <c r="C4" s="240" t="s">
        <v>84</v>
      </c>
      <c r="D4" s="241"/>
      <c r="E4" s="241"/>
    </row>
    <row r="5" ht="14.25" thickBot="1">
      <c r="E5" s="168" t="s">
        <v>85</v>
      </c>
    </row>
    <row r="6" spans="2:5" s="131" customFormat="1" ht="27.75" thickBot="1">
      <c r="B6" s="127" t="s">
        <v>86</v>
      </c>
      <c r="C6" s="128" t="s">
        <v>87</v>
      </c>
      <c r="D6" s="129"/>
      <c r="E6" s="130" t="s">
        <v>88</v>
      </c>
    </row>
    <row r="7" spans="3:5" s="131" customFormat="1" ht="6" customHeight="1">
      <c r="C7" s="132"/>
      <c r="D7" s="133"/>
      <c r="E7" s="134"/>
    </row>
    <row r="8" spans="3:5" s="135" customFormat="1" ht="14.25" thickBot="1">
      <c r="C8" s="237" t="s">
        <v>89</v>
      </c>
      <c r="D8" s="237"/>
      <c r="E8" s="237"/>
    </row>
    <row r="9" spans="2:6" s="140" customFormat="1" ht="15" customHeight="1">
      <c r="B9" s="136" t="s">
        <v>90</v>
      </c>
      <c r="C9" s="137">
        <v>1</v>
      </c>
      <c r="D9" s="138" t="s">
        <v>241</v>
      </c>
      <c r="E9" s="139">
        <v>3756972.85646868</v>
      </c>
      <c r="F9" s="230"/>
    </row>
    <row r="10" spans="2:6" s="140" customFormat="1" ht="15" customHeight="1">
      <c r="B10" s="141" t="s">
        <v>91</v>
      </c>
      <c r="C10" s="142">
        <v>2</v>
      </c>
      <c r="D10" s="143" t="s">
        <v>92</v>
      </c>
      <c r="E10" s="144">
        <v>12265244.898035621</v>
      </c>
      <c r="F10" s="230"/>
    </row>
    <row r="11" spans="2:6" s="140" customFormat="1" ht="15" customHeight="1">
      <c r="B11" s="141" t="s">
        <v>93</v>
      </c>
      <c r="C11" s="142">
        <v>3</v>
      </c>
      <c r="D11" s="143" t="s">
        <v>94</v>
      </c>
      <c r="E11" s="144">
        <v>0</v>
      </c>
      <c r="F11" s="230"/>
    </row>
    <row r="12" spans="2:6" s="140" customFormat="1" ht="15" customHeight="1">
      <c r="B12" s="141" t="s">
        <v>95</v>
      </c>
      <c r="C12" s="142">
        <v>4</v>
      </c>
      <c r="D12" s="145" t="s">
        <v>96</v>
      </c>
      <c r="E12" s="144">
        <v>0</v>
      </c>
      <c r="F12" s="230"/>
    </row>
    <row r="13" spans="2:6" s="140" customFormat="1" ht="27">
      <c r="B13" s="141" t="s">
        <v>97</v>
      </c>
      <c r="C13" s="142">
        <v>5</v>
      </c>
      <c r="D13" s="146" t="s">
        <v>98</v>
      </c>
      <c r="E13" s="144">
        <v>0</v>
      </c>
      <c r="F13" s="230"/>
    </row>
    <row r="14" spans="2:6" s="140" customFormat="1" ht="15" customHeight="1">
      <c r="B14" s="141" t="s">
        <v>99</v>
      </c>
      <c r="C14" s="142">
        <v>6</v>
      </c>
      <c r="D14" s="145" t="s">
        <v>100</v>
      </c>
      <c r="E14" s="144">
        <v>10594723.0560044</v>
      </c>
      <c r="F14" s="230"/>
    </row>
    <row r="15" spans="2:6" s="140" customFormat="1" ht="15" customHeight="1">
      <c r="B15" s="141" t="s">
        <v>101</v>
      </c>
      <c r="C15" s="142">
        <v>7</v>
      </c>
      <c r="D15" s="143" t="s">
        <v>102</v>
      </c>
      <c r="E15" s="144">
        <v>4362538.970432499</v>
      </c>
      <c r="F15" s="230"/>
    </row>
    <row r="16" spans="2:6" s="140" customFormat="1" ht="15" customHeight="1">
      <c r="B16" s="141" t="s">
        <v>103</v>
      </c>
      <c r="C16" s="142">
        <v>8</v>
      </c>
      <c r="D16" s="145" t="s">
        <v>104</v>
      </c>
      <c r="E16" s="144">
        <v>700</v>
      </c>
      <c r="F16" s="230"/>
    </row>
    <row r="17" spans="2:6" s="140" customFormat="1" ht="15" customHeight="1">
      <c r="B17" s="141" t="s">
        <v>105</v>
      </c>
      <c r="C17" s="142">
        <v>9</v>
      </c>
      <c r="D17" s="143" t="s">
        <v>106</v>
      </c>
      <c r="E17" s="144">
        <v>0</v>
      </c>
      <c r="F17" s="230"/>
    </row>
    <row r="18" spans="2:6" s="140" customFormat="1" ht="15" customHeight="1">
      <c r="B18" s="141" t="s">
        <v>107</v>
      </c>
      <c r="C18" s="142">
        <v>10</v>
      </c>
      <c r="D18" s="143" t="s">
        <v>108</v>
      </c>
      <c r="E18" s="144">
        <v>0</v>
      </c>
      <c r="F18" s="230"/>
    </row>
    <row r="19" spans="2:6" s="140" customFormat="1" ht="15" customHeight="1">
      <c r="B19" s="141" t="s">
        <v>109</v>
      </c>
      <c r="C19" s="142">
        <v>11</v>
      </c>
      <c r="D19" s="143" t="s">
        <v>110</v>
      </c>
      <c r="E19" s="144">
        <v>593866.97</v>
      </c>
      <c r="F19" s="230"/>
    </row>
    <row r="20" spans="2:6" s="140" customFormat="1" ht="15" customHeight="1">
      <c r="B20" s="141" t="s">
        <v>111</v>
      </c>
      <c r="C20" s="142">
        <v>12</v>
      </c>
      <c r="D20" s="143" t="s">
        <v>112</v>
      </c>
      <c r="E20" s="144">
        <v>1649343.4016141878</v>
      </c>
      <c r="F20" s="230"/>
    </row>
    <row r="21" spans="2:6" s="140" customFormat="1" ht="15" customHeight="1">
      <c r="B21" s="141" t="s">
        <v>113</v>
      </c>
      <c r="C21" s="142">
        <v>13</v>
      </c>
      <c r="D21" s="143" t="s">
        <v>114</v>
      </c>
      <c r="E21" s="144">
        <v>19063.8</v>
      </c>
      <c r="F21" s="230"/>
    </row>
    <row r="22" spans="2:6" s="140" customFormat="1" ht="15" customHeight="1">
      <c r="B22" s="141" t="s">
        <v>115</v>
      </c>
      <c r="C22" s="142">
        <v>14</v>
      </c>
      <c r="D22" s="143" t="s">
        <v>116</v>
      </c>
      <c r="E22" s="144">
        <v>155668.28000000012</v>
      </c>
      <c r="F22" s="230"/>
    </row>
    <row r="23" spans="2:6" s="140" customFormat="1" ht="15" customHeight="1">
      <c r="B23" s="141" t="s">
        <v>117</v>
      </c>
      <c r="C23" s="142">
        <v>15</v>
      </c>
      <c r="D23" s="143" t="s">
        <v>118</v>
      </c>
      <c r="E23" s="144">
        <v>0</v>
      </c>
      <c r="F23" s="230"/>
    </row>
    <row r="24" spans="2:6" s="140" customFormat="1" ht="15" customHeight="1">
      <c r="B24" s="141" t="s">
        <v>119</v>
      </c>
      <c r="C24" s="142">
        <v>16</v>
      </c>
      <c r="D24" s="143" t="s">
        <v>120</v>
      </c>
      <c r="E24" s="144">
        <v>5439.670000000004</v>
      </c>
      <c r="F24" s="230"/>
    </row>
    <row r="25" spans="2:6" s="140" customFormat="1" ht="15" customHeight="1">
      <c r="B25" s="141" t="s">
        <v>121</v>
      </c>
      <c r="C25" s="142">
        <v>17</v>
      </c>
      <c r="D25" s="143" t="s">
        <v>122</v>
      </c>
      <c r="E25" s="144">
        <v>0</v>
      </c>
      <c r="F25" s="230"/>
    </row>
    <row r="26" spans="2:6" s="140" customFormat="1" ht="15" customHeight="1">
      <c r="B26" s="141" t="s">
        <v>123</v>
      </c>
      <c r="C26" s="142">
        <v>18</v>
      </c>
      <c r="D26" s="147" t="s">
        <v>124</v>
      </c>
      <c r="E26" s="144">
        <v>787650.2884593599</v>
      </c>
      <c r="F26" s="230"/>
    </row>
    <row r="27" spans="2:6" s="151" customFormat="1" ht="15" customHeight="1" thickBot="1">
      <c r="B27" s="148" t="s">
        <v>125</v>
      </c>
      <c r="C27" s="149">
        <v>19</v>
      </c>
      <c r="D27" s="150" t="s">
        <v>126</v>
      </c>
      <c r="E27" s="221">
        <f>SUM(E9:E26)</f>
        <v>34191212.191014744</v>
      </c>
      <c r="F27" s="230"/>
    </row>
    <row r="28" spans="2:6" s="135" customFormat="1" ht="6" customHeight="1">
      <c r="B28" s="152"/>
      <c r="C28" s="153"/>
      <c r="D28" s="154"/>
      <c r="E28" s="155"/>
      <c r="F28" s="230"/>
    </row>
    <row r="29" spans="2:6" s="135" customFormat="1" ht="14.25" thickBot="1">
      <c r="B29" s="152"/>
      <c r="C29" s="237" t="s">
        <v>127</v>
      </c>
      <c r="D29" s="237"/>
      <c r="E29" s="237"/>
      <c r="F29" s="230"/>
    </row>
    <row r="30" spans="2:6" s="140" customFormat="1" ht="15" customHeight="1">
      <c r="B30" s="136" t="s">
        <v>128</v>
      </c>
      <c r="C30" s="137">
        <v>20</v>
      </c>
      <c r="D30" s="156" t="s">
        <v>129</v>
      </c>
      <c r="E30" s="229">
        <v>16437424.223284332</v>
      </c>
      <c r="F30" s="230"/>
    </row>
    <row r="31" spans="2:6" s="140" customFormat="1" ht="15" customHeight="1">
      <c r="B31" s="141" t="s">
        <v>130</v>
      </c>
      <c r="C31" s="142">
        <v>21</v>
      </c>
      <c r="D31" s="157" t="s">
        <v>131</v>
      </c>
      <c r="E31" s="224">
        <v>5055646.96787531</v>
      </c>
      <c r="F31" s="230"/>
    </row>
    <row r="32" spans="2:6" s="140" customFormat="1" ht="15" customHeight="1">
      <c r="B32" s="141" t="s">
        <v>132</v>
      </c>
      <c r="C32" s="142">
        <v>22</v>
      </c>
      <c r="D32" s="145" t="s">
        <v>133</v>
      </c>
      <c r="E32" s="224"/>
      <c r="F32" s="230"/>
    </row>
    <row r="33" spans="2:6" s="140" customFormat="1" ht="15" customHeight="1">
      <c r="B33" s="141" t="s">
        <v>134</v>
      </c>
      <c r="C33" s="142">
        <v>23</v>
      </c>
      <c r="D33" s="157" t="s">
        <v>135</v>
      </c>
      <c r="E33" s="224">
        <v>0</v>
      </c>
      <c r="F33" s="230"/>
    </row>
    <row r="34" spans="2:6" s="140" customFormat="1" ht="15" customHeight="1">
      <c r="B34" s="141" t="s">
        <v>136</v>
      </c>
      <c r="C34" s="142">
        <v>24</v>
      </c>
      <c r="D34" s="157" t="s">
        <v>137</v>
      </c>
      <c r="E34" s="224">
        <v>0</v>
      </c>
      <c r="F34" s="230"/>
    </row>
    <row r="35" spans="2:6" s="140" customFormat="1" ht="15" customHeight="1">
      <c r="B35" s="141" t="s">
        <v>138</v>
      </c>
      <c r="C35" s="142">
        <v>25</v>
      </c>
      <c r="D35" s="157" t="s">
        <v>139</v>
      </c>
      <c r="E35" s="224">
        <v>0</v>
      </c>
      <c r="F35" s="230"/>
    </row>
    <row r="36" spans="2:6" s="140" customFormat="1" ht="15" customHeight="1">
      <c r="B36" s="141" t="s">
        <v>140</v>
      </c>
      <c r="C36" s="142">
        <v>26</v>
      </c>
      <c r="D36" s="157" t="s">
        <v>141</v>
      </c>
      <c r="E36" s="224">
        <v>8583.6</v>
      </c>
      <c r="F36" s="230"/>
    </row>
    <row r="37" spans="2:6" s="140" customFormat="1" ht="15" customHeight="1">
      <c r="B37" s="141" t="s">
        <v>142</v>
      </c>
      <c r="C37" s="142">
        <v>27</v>
      </c>
      <c r="D37" s="157" t="s">
        <v>143</v>
      </c>
      <c r="E37" s="224">
        <v>227125.55</v>
      </c>
      <c r="F37" s="230"/>
    </row>
    <row r="38" spans="2:6" s="140" customFormat="1" ht="15" customHeight="1">
      <c r="B38" s="141" t="s">
        <v>144</v>
      </c>
      <c r="C38" s="142">
        <v>28</v>
      </c>
      <c r="D38" s="157" t="s">
        <v>145</v>
      </c>
      <c r="E38" s="224"/>
      <c r="F38" s="230"/>
    </row>
    <row r="39" spans="2:6" s="140" customFormat="1" ht="15" customHeight="1">
      <c r="B39" s="141" t="s">
        <v>146</v>
      </c>
      <c r="C39" s="142">
        <v>29</v>
      </c>
      <c r="D39" s="157" t="s">
        <v>147</v>
      </c>
      <c r="E39" s="224">
        <v>691972.790480077</v>
      </c>
      <c r="F39" s="230"/>
    </row>
    <row r="40" spans="2:6" s="151" customFormat="1" ht="15" customHeight="1" thickBot="1">
      <c r="B40" s="148" t="s">
        <v>148</v>
      </c>
      <c r="C40" s="149">
        <v>30</v>
      </c>
      <c r="D40" s="158" t="s">
        <v>149</v>
      </c>
      <c r="E40" s="221">
        <f>SUM(E30:E39)</f>
        <v>22420753.131639723</v>
      </c>
      <c r="F40" s="230"/>
    </row>
    <row r="41" spans="2:6" s="161" customFormat="1" ht="6" customHeight="1">
      <c r="B41" s="159"/>
      <c r="C41" s="160"/>
      <c r="D41" s="154"/>
      <c r="E41" s="155"/>
      <c r="F41" s="230"/>
    </row>
    <row r="42" spans="2:6" s="135" customFormat="1" ht="14.25" thickBot="1">
      <c r="B42" s="162"/>
      <c r="C42" s="237" t="s">
        <v>150</v>
      </c>
      <c r="D42" s="237"/>
      <c r="E42" s="237"/>
      <c r="F42" s="230"/>
    </row>
    <row r="43" spans="2:6" s="140" customFormat="1" ht="15" customHeight="1">
      <c r="B43" s="136" t="s">
        <v>151</v>
      </c>
      <c r="C43" s="137">
        <v>31</v>
      </c>
      <c r="D43" s="156" t="s">
        <v>152</v>
      </c>
      <c r="E43" s="139">
        <v>22450000</v>
      </c>
      <c r="F43" s="230"/>
    </row>
    <row r="44" spans="2:6" s="140" customFormat="1" ht="15" customHeight="1">
      <c r="B44" s="141" t="s">
        <v>153</v>
      </c>
      <c r="C44" s="142">
        <v>32</v>
      </c>
      <c r="D44" s="157" t="s">
        <v>154</v>
      </c>
      <c r="E44" s="144"/>
      <c r="F44" s="230"/>
    </row>
    <row r="45" spans="2:6" s="140" customFormat="1" ht="15" customHeight="1">
      <c r="B45" s="141" t="s">
        <v>155</v>
      </c>
      <c r="C45" s="142">
        <v>33</v>
      </c>
      <c r="D45" s="157" t="s">
        <v>156</v>
      </c>
      <c r="E45" s="144"/>
      <c r="F45" s="230"/>
    </row>
    <row r="46" spans="2:6" s="140" customFormat="1" ht="15" customHeight="1">
      <c r="B46" s="141" t="s">
        <v>157</v>
      </c>
      <c r="C46" s="142">
        <v>34</v>
      </c>
      <c r="D46" s="157" t="s">
        <v>158</v>
      </c>
      <c r="E46" s="144">
        <v>-12136007.07068238</v>
      </c>
      <c r="F46" s="230"/>
    </row>
    <row r="47" spans="2:6" s="140" customFormat="1" ht="15" customHeight="1">
      <c r="B47" s="141" t="s">
        <v>159</v>
      </c>
      <c r="C47" s="142">
        <v>35</v>
      </c>
      <c r="D47" s="157" t="s">
        <v>160</v>
      </c>
      <c r="E47" s="144">
        <v>1456466.1339341376</v>
      </c>
      <c r="F47" s="230"/>
    </row>
    <row r="48" spans="2:6" s="140" customFormat="1" ht="15" customHeight="1">
      <c r="B48" s="141" t="s">
        <v>161</v>
      </c>
      <c r="C48" s="142">
        <v>36</v>
      </c>
      <c r="D48" s="157" t="s">
        <v>162</v>
      </c>
      <c r="E48" s="144"/>
      <c r="F48" s="230"/>
    </row>
    <row r="49" spans="2:6" s="151" customFormat="1" ht="15" customHeight="1">
      <c r="B49" s="141" t="s">
        <v>163</v>
      </c>
      <c r="C49" s="163">
        <v>37</v>
      </c>
      <c r="D49" s="164" t="s">
        <v>164</v>
      </c>
      <c r="E49" s="222">
        <v>11770459.063251758</v>
      </c>
      <c r="F49" s="230"/>
    </row>
    <row r="50" spans="2:6" s="151" customFormat="1" ht="15" customHeight="1" thickBot="1">
      <c r="B50" s="148" t="s">
        <v>165</v>
      </c>
      <c r="C50" s="165">
        <v>38</v>
      </c>
      <c r="D50" s="166" t="s">
        <v>166</v>
      </c>
      <c r="E50" s="223">
        <f>E40+E49</f>
        <v>34191212.19489148</v>
      </c>
      <c r="F50" s="230"/>
    </row>
    <row r="51" spans="5:6" s="167" customFormat="1" ht="13.5">
      <c r="E51" s="234"/>
      <c r="F51" s="230"/>
    </row>
    <row r="52" s="167" customFormat="1" ht="13.5">
      <c r="F52" s="230"/>
    </row>
    <row r="53" spans="3:6" ht="13.5">
      <c r="C53" s="238"/>
      <c r="D53" s="238"/>
      <c r="E53" s="238"/>
      <c r="F53" s="230"/>
    </row>
    <row r="54" spans="3:6" ht="13.5">
      <c r="C54" s="236"/>
      <c r="D54" s="236"/>
      <c r="E54" s="236"/>
      <c r="F54" s="230"/>
    </row>
    <row r="55" spans="3:6" ht="13.5">
      <c r="C55" s="238"/>
      <c r="D55" s="238"/>
      <c r="E55" s="238"/>
      <c r="F55" s="230"/>
    </row>
    <row r="56" spans="3:6" ht="13.5">
      <c r="C56" s="236"/>
      <c r="D56" s="236"/>
      <c r="E56" s="236"/>
      <c r="F56" s="230"/>
    </row>
    <row r="57" spans="3:6" ht="15" customHeight="1">
      <c r="C57" s="238"/>
      <c r="D57" s="238"/>
      <c r="E57" s="238"/>
      <c r="F57" s="230"/>
    </row>
    <row r="58" spans="3:5" ht="13.5">
      <c r="C58" s="236"/>
      <c r="D58" s="236"/>
      <c r="E58" s="236"/>
    </row>
  </sheetData>
  <sheetProtection/>
  <mergeCells count="11"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8515625" style="135" customWidth="1"/>
    <col min="4" max="4" width="81.7109375" style="135" customWidth="1"/>
    <col min="5" max="5" width="15.7109375" style="135" customWidth="1"/>
    <col min="6" max="6" width="20.57421875" style="135" bestFit="1" customWidth="1"/>
    <col min="7" max="16384" width="9.140625" style="135" customWidth="1"/>
  </cols>
  <sheetData>
    <row r="1" spans="2:5" ht="15" customHeight="1">
      <c r="B1" s="140" t="str">
        <f>'BS'!B1</f>
        <v>მზღვეველი: სს "პსპ დაზღვევა"</v>
      </c>
      <c r="C1" s="140"/>
      <c r="D1" s="169"/>
      <c r="E1" s="213" t="s">
        <v>238</v>
      </c>
    </row>
    <row r="2" spans="2:5" ht="15" customHeight="1">
      <c r="B2" s="244" t="s">
        <v>243</v>
      </c>
      <c r="C2" s="244"/>
      <c r="D2" s="244"/>
      <c r="E2" s="244"/>
    </row>
    <row r="3" ht="15" customHeight="1"/>
    <row r="4" spans="4:5" s="170" customFormat="1" ht="15" customHeight="1">
      <c r="D4" s="245" t="s">
        <v>167</v>
      </c>
      <c r="E4" s="245"/>
    </row>
    <row r="5" ht="15" customHeight="1" thickBot="1">
      <c r="E5" s="211" t="s">
        <v>85</v>
      </c>
    </row>
    <row r="6" spans="2:5" s="173" customFormat="1" ht="45" customHeight="1" thickBot="1">
      <c r="B6" s="127" t="s">
        <v>86</v>
      </c>
      <c r="C6" s="171" t="s">
        <v>87</v>
      </c>
      <c r="D6" s="172"/>
      <c r="E6" s="130" t="s">
        <v>88</v>
      </c>
    </row>
    <row r="7" spans="3:5" s="161" customFormat="1" ht="9" customHeight="1">
      <c r="C7" s="174"/>
      <c r="D7" s="174"/>
      <c r="E7" s="175"/>
    </row>
    <row r="8" spans="3:5" s="161" customFormat="1" ht="15" customHeight="1" thickBot="1">
      <c r="C8" s="242" t="s">
        <v>168</v>
      </c>
      <c r="D8" s="242"/>
      <c r="E8" s="242"/>
    </row>
    <row r="9" spans="2:6" ht="15" customHeight="1">
      <c r="B9" s="176" t="s">
        <v>90</v>
      </c>
      <c r="C9" s="177">
        <v>1</v>
      </c>
      <c r="D9" s="178" t="s">
        <v>169</v>
      </c>
      <c r="E9" s="179">
        <v>16986512.59325769</v>
      </c>
      <c r="F9" s="235"/>
    </row>
    <row r="10" spans="2:6" ht="15" customHeight="1">
      <c r="B10" s="180" t="s">
        <v>91</v>
      </c>
      <c r="C10" s="181">
        <v>2</v>
      </c>
      <c r="D10" s="182" t="s">
        <v>170</v>
      </c>
      <c r="E10" s="183">
        <v>2141158.8571495945</v>
      </c>
      <c r="F10" s="235"/>
    </row>
    <row r="11" spans="2:6" ht="15" customHeight="1">
      <c r="B11" s="180" t="s">
        <v>93</v>
      </c>
      <c r="C11" s="181">
        <v>3</v>
      </c>
      <c r="D11" s="184" t="s">
        <v>171</v>
      </c>
      <c r="E11" s="183">
        <v>1163306.883858271</v>
      </c>
      <c r="F11" s="235"/>
    </row>
    <row r="12" spans="2:6" ht="15" customHeight="1">
      <c r="B12" s="180" t="s">
        <v>95</v>
      </c>
      <c r="C12" s="181">
        <v>4</v>
      </c>
      <c r="D12" s="185" t="s">
        <v>172</v>
      </c>
      <c r="E12" s="183">
        <v>428260.9167584267</v>
      </c>
      <c r="F12" s="235"/>
    </row>
    <row r="13" spans="2:6" s="140" customFormat="1" ht="15" customHeight="1">
      <c r="B13" s="180" t="s">
        <v>97</v>
      </c>
      <c r="C13" s="142">
        <v>5</v>
      </c>
      <c r="D13" s="143" t="s">
        <v>173</v>
      </c>
      <c r="E13" s="224">
        <f>E9-E10-E11+E12</f>
        <v>14110307.769008255</v>
      </c>
      <c r="F13" s="235"/>
    </row>
    <row r="14" spans="2:6" ht="15" customHeight="1">
      <c r="B14" s="180" t="s">
        <v>99</v>
      </c>
      <c r="C14" s="181">
        <v>6</v>
      </c>
      <c r="D14" s="182" t="s">
        <v>174</v>
      </c>
      <c r="E14" s="183">
        <v>11675941.84908381</v>
      </c>
      <c r="F14" s="235"/>
    </row>
    <row r="15" spans="2:6" ht="15" customHeight="1">
      <c r="B15" s="180" t="s">
        <v>101</v>
      </c>
      <c r="C15" s="181">
        <v>7</v>
      </c>
      <c r="D15" s="182" t="s">
        <v>175</v>
      </c>
      <c r="E15" s="183">
        <v>1156145.8375</v>
      </c>
      <c r="F15" s="235"/>
    </row>
    <row r="16" spans="2:6" ht="15" customHeight="1">
      <c r="B16" s="180" t="s">
        <v>103</v>
      </c>
      <c r="C16" s="181">
        <v>8</v>
      </c>
      <c r="D16" s="184" t="s">
        <v>176</v>
      </c>
      <c r="E16" s="183">
        <v>2108329.0100000016</v>
      </c>
      <c r="F16" s="235"/>
    </row>
    <row r="17" spans="2:6" ht="15" customHeight="1">
      <c r="B17" s="180" t="s">
        <v>105</v>
      </c>
      <c r="C17" s="181">
        <v>9</v>
      </c>
      <c r="D17" s="184" t="s">
        <v>177</v>
      </c>
      <c r="E17" s="183">
        <v>238767.05652000092</v>
      </c>
      <c r="F17" s="235"/>
    </row>
    <row r="18" spans="2:6" ht="15" customHeight="1">
      <c r="B18" s="180" t="s">
        <v>107</v>
      </c>
      <c r="C18" s="181">
        <v>10</v>
      </c>
      <c r="D18" s="184" t="s">
        <v>178</v>
      </c>
      <c r="E18" s="183">
        <v>24891.04</v>
      </c>
      <c r="F18" s="235"/>
    </row>
    <row r="19" spans="2:6" s="140" customFormat="1" ht="15" customHeight="1">
      <c r="B19" s="180" t="s">
        <v>109</v>
      </c>
      <c r="C19" s="142">
        <v>11</v>
      </c>
      <c r="D19" s="143" t="s">
        <v>179</v>
      </c>
      <c r="E19" s="224">
        <f>E14-E15+E16-E17-E18</f>
        <v>12364466.925063811</v>
      </c>
      <c r="F19" s="235"/>
    </row>
    <row r="20" spans="2:6" s="140" customFormat="1" ht="15" customHeight="1">
      <c r="B20" s="180" t="s">
        <v>111</v>
      </c>
      <c r="C20" s="142">
        <v>12</v>
      </c>
      <c r="D20" s="143" t="s">
        <v>180</v>
      </c>
      <c r="E20" s="144"/>
      <c r="F20" s="235"/>
    </row>
    <row r="21" spans="2:6" s="140" customFormat="1" ht="15" customHeight="1">
      <c r="B21" s="180" t="s">
        <v>113</v>
      </c>
      <c r="C21" s="142">
        <v>13</v>
      </c>
      <c r="D21" s="143" t="s">
        <v>181</v>
      </c>
      <c r="E21" s="224">
        <v>262230.9700000001</v>
      </c>
      <c r="F21" s="235"/>
    </row>
    <row r="22" spans="2:6" s="140" customFormat="1" ht="15" customHeight="1" thickBot="1">
      <c r="B22" s="186" t="s">
        <v>115</v>
      </c>
      <c r="C22" s="187">
        <v>14</v>
      </c>
      <c r="D22" s="188" t="s">
        <v>182</v>
      </c>
      <c r="E22" s="189">
        <f>E13-E19-E20+E21</f>
        <v>2008071.8139444436</v>
      </c>
      <c r="F22" s="235"/>
    </row>
    <row r="23" spans="3:6" ht="9" customHeight="1">
      <c r="C23" s="153"/>
      <c r="D23" s="190"/>
      <c r="E23" s="155"/>
      <c r="F23" s="235"/>
    </row>
    <row r="24" spans="3:6" ht="15" customHeight="1" thickBot="1">
      <c r="C24" s="242" t="s">
        <v>183</v>
      </c>
      <c r="D24" s="242"/>
      <c r="E24" s="242"/>
      <c r="F24" s="235"/>
    </row>
    <row r="25" spans="2:6" ht="15" customHeight="1">
      <c r="B25" s="176" t="s">
        <v>117</v>
      </c>
      <c r="C25" s="177">
        <v>15</v>
      </c>
      <c r="D25" s="178" t="s">
        <v>169</v>
      </c>
      <c r="E25" s="179">
        <v>431781.0334999985</v>
      </c>
      <c r="F25" s="235"/>
    </row>
    <row r="26" spans="2:6" ht="15" customHeight="1">
      <c r="B26" s="180" t="s">
        <v>119</v>
      </c>
      <c r="C26" s="181">
        <v>16</v>
      </c>
      <c r="D26" s="182" t="s">
        <v>170</v>
      </c>
      <c r="E26" s="183">
        <v>0</v>
      </c>
      <c r="F26" s="235"/>
    </row>
    <row r="27" spans="2:6" ht="15" customHeight="1">
      <c r="B27" s="180" t="s">
        <v>121</v>
      </c>
      <c r="C27" s="181">
        <v>17</v>
      </c>
      <c r="D27" s="184" t="s">
        <v>171</v>
      </c>
      <c r="E27" s="183">
        <v>3821.532499922905</v>
      </c>
      <c r="F27" s="235"/>
    </row>
    <row r="28" spans="2:6" ht="15" customHeight="1">
      <c r="B28" s="180" t="s">
        <v>123</v>
      </c>
      <c r="C28" s="181">
        <v>18</v>
      </c>
      <c r="D28" s="184" t="s">
        <v>172</v>
      </c>
      <c r="E28" s="183"/>
      <c r="F28" s="235"/>
    </row>
    <row r="29" spans="2:6" s="140" customFormat="1" ht="15" customHeight="1">
      <c r="B29" s="180" t="s">
        <v>125</v>
      </c>
      <c r="C29" s="142">
        <v>19</v>
      </c>
      <c r="D29" s="143" t="s">
        <v>184</v>
      </c>
      <c r="E29" s="224">
        <f>E25-E26-E27+E28</f>
        <v>427959.5010000756</v>
      </c>
      <c r="F29" s="235"/>
    </row>
    <row r="30" spans="2:6" ht="15" customHeight="1">
      <c r="B30" s="180" t="s">
        <v>128</v>
      </c>
      <c r="C30" s="181">
        <v>20</v>
      </c>
      <c r="D30" s="182" t="s">
        <v>174</v>
      </c>
      <c r="E30" s="183">
        <v>40000</v>
      </c>
      <c r="F30" s="235"/>
    </row>
    <row r="31" spans="2:6" ht="15" customHeight="1">
      <c r="B31" s="180" t="s">
        <v>130</v>
      </c>
      <c r="C31" s="181">
        <v>21</v>
      </c>
      <c r="D31" s="182" t="s">
        <v>185</v>
      </c>
      <c r="E31" s="183">
        <v>0</v>
      </c>
      <c r="F31" s="235"/>
    </row>
    <row r="32" spans="2:6" ht="15" customHeight="1">
      <c r="B32" s="180" t="s">
        <v>132</v>
      </c>
      <c r="C32" s="181">
        <v>22</v>
      </c>
      <c r="D32" s="184" t="s">
        <v>176</v>
      </c>
      <c r="E32" s="183">
        <v>14000</v>
      </c>
      <c r="F32" s="235"/>
    </row>
    <row r="33" spans="2:6" ht="15" customHeight="1">
      <c r="B33" s="180" t="s">
        <v>134</v>
      </c>
      <c r="C33" s="181">
        <v>23</v>
      </c>
      <c r="D33" s="184" t="s">
        <v>177</v>
      </c>
      <c r="E33" s="183"/>
      <c r="F33" s="235"/>
    </row>
    <row r="34" spans="2:6" ht="15" customHeight="1">
      <c r="B34" s="180" t="s">
        <v>136</v>
      </c>
      <c r="C34" s="181">
        <v>24</v>
      </c>
      <c r="D34" s="184" t="s">
        <v>186</v>
      </c>
      <c r="E34" s="183"/>
      <c r="F34" s="235"/>
    </row>
    <row r="35" spans="2:6" s="140" customFormat="1" ht="15" customHeight="1">
      <c r="B35" s="180" t="s">
        <v>138</v>
      </c>
      <c r="C35" s="142">
        <v>25</v>
      </c>
      <c r="D35" s="143" t="s">
        <v>187</v>
      </c>
      <c r="E35" s="224">
        <f>E30-E31+E32-E33-E34</f>
        <v>54000</v>
      </c>
      <c r="F35" s="235"/>
    </row>
    <row r="36" spans="2:6" ht="15" customHeight="1">
      <c r="B36" s="180" t="s">
        <v>140</v>
      </c>
      <c r="C36" s="181">
        <v>26</v>
      </c>
      <c r="D36" s="182" t="s">
        <v>188</v>
      </c>
      <c r="E36" s="183"/>
      <c r="F36" s="235"/>
    </row>
    <row r="37" spans="2:6" ht="15" customHeight="1">
      <c r="B37" s="180" t="s">
        <v>142</v>
      </c>
      <c r="C37" s="181">
        <v>27</v>
      </c>
      <c r="D37" s="184" t="s">
        <v>189</v>
      </c>
      <c r="E37" s="183"/>
      <c r="F37" s="235"/>
    </row>
    <row r="38" spans="2:6" s="140" customFormat="1" ht="15" customHeight="1">
      <c r="B38" s="180" t="s">
        <v>144</v>
      </c>
      <c r="C38" s="142">
        <v>28</v>
      </c>
      <c r="D38" s="143" t="s">
        <v>190</v>
      </c>
      <c r="E38" s="144"/>
      <c r="F38" s="235"/>
    </row>
    <row r="39" spans="2:6" s="140" customFormat="1" ht="15" customHeight="1">
      <c r="B39" s="180" t="s">
        <v>146</v>
      </c>
      <c r="C39" s="142">
        <v>29</v>
      </c>
      <c r="D39" s="143" t="s">
        <v>191</v>
      </c>
      <c r="E39" s="144"/>
      <c r="F39" s="235"/>
    </row>
    <row r="40" spans="2:6" s="140" customFormat="1" ht="15" customHeight="1">
      <c r="B40" s="180" t="s">
        <v>148</v>
      </c>
      <c r="C40" s="142">
        <v>30</v>
      </c>
      <c r="D40" s="143" t="s">
        <v>181</v>
      </c>
      <c r="E40" s="144">
        <v>-3697.7400000000002</v>
      </c>
      <c r="F40" s="235"/>
    </row>
    <row r="41" spans="2:6" s="140" customFormat="1" ht="15" customHeight="1" thickBot="1">
      <c r="B41" s="186" t="s">
        <v>151</v>
      </c>
      <c r="C41" s="187">
        <v>31</v>
      </c>
      <c r="D41" s="188" t="s">
        <v>192</v>
      </c>
      <c r="E41" s="189">
        <f>E29-E35+E38-E39+E40</f>
        <v>370261.7610000756</v>
      </c>
      <c r="F41" s="235"/>
    </row>
    <row r="42" spans="3:6" s="174" customFormat="1" ht="9" customHeight="1" thickBot="1">
      <c r="C42" s="153"/>
      <c r="D42" s="191"/>
      <c r="E42" s="192"/>
      <c r="F42" s="235"/>
    </row>
    <row r="43" spans="2:6" s="140" customFormat="1" ht="15" customHeight="1" thickBot="1">
      <c r="B43" s="193" t="s">
        <v>153</v>
      </c>
      <c r="C43" s="194">
        <v>32</v>
      </c>
      <c r="D43" s="195" t="s">
        <v>193</v>
      </c>
      <c r="E43" s="196">
        <f>E22+E41</f>
        <v>2378333.5749445194</v>
      </c>
      <c r="F43" s="235"/>
    </row>
    <row r="44" spans="3:6" ht="9" customHeight="1">
      <c r="C44" s="153"/>
      <c r="D44" s="191"/>
      <c r="E44" s="155"/>
      <c r="F44" s="235"/>
    </row>
    <row r="45" spans="3:6" ht="15" customHeight="1" thickBot="1">
      <c r="C45" s="153"/>
      <c r="D45" s="242" t="s">
        <v>194</v>
      </c>
      <c r="E45" s="242"/>
      <c r="F45" s="235"/>
    </row>
    <row r="46" spans="2:6" ht="15" customHeight="1">
      <c r="B46" s="176" t="s">
        <v>155</v>
      </c>
      <c r="C46" s="177">
        <v>33</v>
      </c>
      <c r="D46" s="197" t="s">
        <v>195</v>
      </c>
      <c r="E46" s="179">
        <v>0</v>
      </c>
      <c r="F46" s="235"/>
    </row>
    <row r="47" spans="2:6" ht="15" customHeight="1">
      <c r="B47" s="180" t="s">
        <v>157</v>
      </c>
      <c r="C47" s="181">
        <v>34</v>
      </c>
      <c r="D47" s="182" t="s">
        <v>196</v>
      </c>
      <c r="E47" s="183">
        <v>0</v>
      </c>
      <c r="F47" s="235"/>
    </row>
    <row r="48" spans="2:6" ht="15" customHeight="1">
      <c r="B48" s="198" t="s">
        <v>159</v>
      </c>
      <c r="C48" s="181">
        <v>35</v>
      </c>
      <c r="D48" s="182" t="s">
        <v>197</v>
      </c>
      <c r="E48" s="183">
        <v>0</v>
      </c>
      <c r="F48" s="235"/>
    </row>
    <row r="49" spans="2:6" s="140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  <c r="F49" s="235"/>
    </row>
    <row r="50" spans="3:6" ht="8.25" customHeight="1">
      <c r="C50" s="153"/>
      <c r="D50" s="190"/>
      <c r="E50" s="155"/>
      <c r="F50" s="235"/>
    </row>
    <row r="51" spans="3:6" ht="15" customHeight="1" thickBot="1">
      <c r="C51" s="242" t="s">
        <v>199</v>
      </c>
      <c r="D51" s="242"/>
      <c r="E51" s="242"/>
      <c r="F51" s="235"/>
    </row>
    <row r="52" spans="2:6" ht="15" customHeight="1">
      <c r="B52" s="176" t="s">
        <v>163</v>
      </c>
      <c r="C52" s="177">
        <v>37</v>
      </c>
      <c r="D52" s="178" t="s">
        <v>200</v>
      </c>
      <c r="E52" s="179">
        <v>646534.9873764</v>
      </c>
      <c r="F52" s="235"/>
    </row>
    <row r="53" spans="2:6" ht="15" customHeight="1">
      <c r="B53" s="180" t="s">
        <v>165</v>
      </c>
      <c r="C53" s="181">
        <v>38</v>
      </c>
      <c r="D53" s="184" t="s">
        <v>201</v>
      </c>
      <c r="E53" s="183">
        <v>0</v>
      </c>
      <c r="F53" s="235"/>
    </row>
    <row r="54" spans="2:6" ht="15" customHeight="1">
      <c r="B54" s="180" t="s">
        <v>202</v>
      </c>
      <c r="C54" s="181">
        <v>39</v>
      </c>
      <c r="D54" s="184" t="s">
        <v>203</v>
      </c>
      <c r="E54" s="183">
        <v>0</v>
      </c>
      <c r="F54" s="235"/>
    </row>
    <row r="55" spans="2:6" ht="15" customHeight="1">
      <c r="B55" s="180" t="s">
        <v>204</v>
      </c>
      <c r="C55" s="181">
        <v>40</v>
      </c>
      <c r="D55" s="184" t="s">
        <v>205</v>
      </c>
      <c r="E55" s="183">
        <v>0</v>
      </c>
      <c r="F55" s="235"/>
    </row>
    <row r="56" spans="2:6" ht="15" customHeight="1">
      <c r="B56" s="180" t="s">
        <v>206</v>
      </c>
      <c r="C56" s="181">
        <v>41</v>
      </c>
      <c r="D56" s="184" t="s">
        <v>108</v>
      </c>
      <c r="E56" s="183">
        <v>0</v>
      </c>
      <c r="F56" s="235"/>
    </row>
    <row r="57" spans="2:6" ht="15" customHeight="1">
      <c r="B57" s="180" t="s">
        <v>207</v>
      </c>
      <c r="C57" s="181">
        <v>42</v>
      </c>
      <c r="D57" s="184" t="s">
        <v>110</v>
      </c>
      <c r="E57" s="183">
        <v>372322.13</v>
      </c>
      <c r="F57" s="235"/>
    </row>
    <row r="58" spans="2:6" ht="15" customHeight="1">
      <c r="B58" s="180" t="s">
        <v>208</v>
      </c>
      <c r="C58" s="181">
        <v>43</v>
      </c>
      <c r="D58" s="184" t="s">
        <v>118</v>
      </c>
      <c r="E58" s="183"/>
      <c r="F58" s="235"/>
    </row>
    <row r="59" spans="2:6" ht="15" customHeight="1">
      <c r="B59" s="180" t="s">
        <v>209</v>
      </c>
      <c r="C59" s="181">
        <v>44</v>
      </c>
      <c r="D59" s="184" t="s">
        <v>210</v>
      </c>
      <c r="E59" s="183"/>
      <c r="F59" s="235"/>
    </row>
    <row r="60" spans="2:6" ht="15" customHeight="1">
      <c r="B60" s="180" t="s">
        <v>211</v>
      </c>
      <c r="C60" s="181">
        <v>45</v>
      </c>
      <c r="D60" s="184" t="s">
        <v>212</v>
      </c>
      <c r="E60" s="183"/>
      <c r="F60" s="235"/>
    </row>
    <row r="61" spans="2:6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f>SUM(E52:E60)</f>
        <v>1018857.1173764</v>
      </c>
      <c r="F61" s="235"/>
    </row>
    <row r="62" spans="3:6" s="190" customFormat="1" ht="9" customHeight="1">
      <c r="C62" s="153"/>
      <c r="E62" s="192"/>
      <c r="F62" s="235"/>
    </row>
    <row r="63" spans="3:6" s="190" customFormat="1" ht="15" customHeight="1" thickBot="1">
      <c r="C63" s="243" t="s">
        <v>215</v>
      </c>
      <c r="D63" s="243"/>
      <c r="E63" s="243"/>
      <c r="F63" s="235"/>
    </row>
    <row r="64" spans="2:6" ht="15" customHeight="1">
      <c r="B64" s="176" t="s">
        <v>216</v>
      </c>
      <c r="C64" s="177">
        <v>47</v>
      </c>
      <c r="D64" s="201" t="s">
        <v>217</v>
      </c>
      <c r="E64" s="179">
        <v>1289321.1400000001</v>
      </c>
      <c r="F64" s="235"/>
    </row>
    <row r="65" spans="2:6" ht="15" customHeight="1">
      <c r="B65" s="180" t="s">
        <v>218</v>
      </c>
      <c r="C65" s="181">
        <v>48</v>
      </c>
      <c r="D65" s="202" t="s">
        <v>219</v>
      </c>
      <c r="E65" s="183">
        <v>578031.74298665</v>
      </c>
      <c r="F65" s="235"/>
    </row>
    <row r="66" spans="2:6" ht="15" customHeight="1">
      <c r="B66" s="180" t="s">
        <v>220</v>
      </c>
      <c r="C66" s="181">
        <v>49</v>
      </c>
      <c r="D66" s="202" t="s">
        <v>221</v>
      </c>
      <c r="E66" s="183">
        <v>1173.72</v>
      </c>
      <c r="F66" s="235"/>
    </row>
    <row r="67" spans="2:6" ht="15" customHeight="1">
      <c r="B67" s="180" t="s">
        <v>222</v>
      </c>
      <c r="C67" s="181">
        <v>50</v>
      </c>
      <c r="D67" s="202" t="s">
        <v>223</v>
      </c>
      <c r="E67" s="183">
        <v>45609.54999999</v>
      </c>
      <c r="F67" s="235"/>
    </row>
    <row r="68" spans="2:6" ht="15" customHeight="1">
      <c r="B68" s="180" t="s">
        <v>224</v>
      </c>
      <c r="C68" s="181">
        <v>51</v>
      </c>
      <c r="D68" s="202" t="s">
        <v>225</v>
      </c>
      <c r="E68" s="183">
        <v>0</v>
      </c>
      <c r="F68" s="235"/>
    </row>
    <row r="69" spans="2:6" ht="15" customHeight="1">
      <c r="B69" s="180" t="s">
        <v>226</v>
      </c>
      <c r="C69" s="181">
        <v>52</v>
      </c>
      <c r="D69" s="202" t="s">
        <v>227</v>
      </c>
      <c r="E69" s="183"/>
      <c r="F69" s="235"/>
    </row>
    <row r="70" spans="2:6" ht="15" customHeight="1" thickBot="1">
      <c r="B70" s="203" t="s">
        <v>228</v>
      </c>
      <c r="C70" s="204">
        <v>53</v>
      </c>
      <c r="D70" s="205" t="s">
        <v>229</v>
      </c>
      <c r="E70" s="206">
        <v>230435.02999999997</v>
      </c>
      <c r="F70" s="235"/>
    </row>
    <row r="71" spans="3:6" s="161" customFormat="1" ht="9" customHeight="1" thickBot="1">
      <c r="C71" s="160"/>
      <c r="D71" s="207"/>
      <c r="E71" s="208"/>
      <c r="F71" s="235"/>
    </row>
    <row r="72" spans="2:6" s="140" customFormat="1" ht="15" customHeight="1">
      <c r="B72" s="176" t="s">
        <v>230</v>
      </c>
      <c r="C72" s="137">
        <v>54</v>
      </c>
      <c r="D72" s="138" t="s">
        <v>231</v>
      </c>
      <c r="E72" s="139">
        <f>E43+E49+E61-E64-E65-E66-E67-E68-E69+E70</f>
        <v>1713489.5693342795</v>
      </c>
      <c r="F72" s="235"/>
    </row>
    <row r="73" spans="2:6" s="140" customFormat="1" ht="15" customHeight="1">
      <c r="B73" s="180" t="s">
        <v>232</v>
      </c>
      <c r="C73" s="142">
        <v>55</v>
      </c>
      <c r="D73" s="209" t="s">
        <v>233</v>
      </c>
      <c r="E73" s="144">
        <f>E72*0.15</f>
        <v>257023.43540014193</v>
      </c>
      <c r="F73" s="235"/>
    </row>
    <row r="74" spans="2:6" s="140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1456466.1339341376</v>
      </c>
      <c r="F74" s="235"/>
    </row>
    <row r="75" spans="4:6" ht="13.5">
      <c r="D75" s="210"/>
      <c r="F75" s="235"/>
    </row>
    <row r="76" spans="3:6" ht="13.5">
      <c r="C76" s="238"/>
      <c r="D76" s="238"/>
      <c r="E76" s="238"/>
      <c r="F76" s="235"/>
    </row>
    <row r="77" spans="3:6" ht="13.5">
      <c r="C77" s="236"/>
      <c r="D77" s="236"/>
      <c r="E77" s="236"/>
      <c r="F77" s="235"/>
    </row>
    <row r="78" spans="3:6" ht="13.5">
      <c r="C78" s="238"/>
      <c r="D78" s="238"/>
      <c r="E78" s="238"/>
      <c r="F78" s="235"/>
    </row>
    <row r="79" spans="3:6" ht="13.5">
      <c r="C79" s="236"/>
      <c r="D79" s="236"/>
      <c r="E79" s="236"/>
      <c r="F79" s="235"/>
    </row>
    <row r="80" spans="3:6" ht="13.5">
      <c r="C80" s="238"/>
      <c r="D80" s="238"/>
      <c r="E80" s="238"/>
      <c r="F80" s="235"/>
    </row>
    <row r="81" spans="3:5" ht="13.5">
      <c r="C81" s="236"/>
      <c r="D81" s="236"/>
      <c r="E81" s="236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K56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35.140625" style="5" customWidth="1"/>
    <col min="3" max="3" width="8.00390625" style="5" bestFit="1" customWidth="1"/>
    <col min="4" max="4" width="10.57421875" style="5" customWidth="1"/>
    <col min="5" max="5" width="9.00390625" style="5" bestFit="1" customWidth="1"/>
    <col min="6" max="6" width="10.57421875" style="5" customWidth="1"/>
    <col min="7" max="7" width="13.57421875" style="226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10.8515625" style="5" customWidth="1"/>
    <col min="20" max="20" width="11.28125" style="5" bestFit="1" customWidth="1"/>
    <col min="21" max="21" width="11.003906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43" width="9.140625" style="5" customWidth="1"/>
    <col min="44" max="44" width="11.421875" style="5" customWidth="1"/>
    <col min="45" max="45" width="10.57421875" style="5" customWidth="1"/>
    <col min="46" max="46" width="10.7109375" style="5" customWidth="1"/>
    <col min="47" max="47" width="11.57421875" style="5" customWidth="1"/>
    <col min="48" max="48" width="9.140625" style="5" customWidth="1"/>
    <col min="49" max="49" width="10.7109375" style="5" customWidth="1"/>
    <col min="50" max="50" width="12.57421875" style="5" customWidth="1"/>
    <col min="51" max="51" width="11.00390625" style="5" customWidth="1"/>
    <col min="52" max="52" width="9.140625" style="5" customWidth="1"/>
    <col min="53" max="58" width="11.57421875" style="5" customWidth="1"/>
    <col min="59" max="59" width="12.8515625" style="5" customWidth="1"/>
    <col min="60" max="60" width="10.57421875" style="5" customWidth="1"/>
    <col min="61" max="16384" width="8.8515625" style="5" customWidth="1"/>
  </cols>
  <sheetData>
    <row r="1" spans="1:8" ht="13.5">
      <c r="A1" s="250" t="s">
        <v>236</v>
      </c>
      <c r="B1" s="250"/>
      <c r="C1" s="123"/>
      <c r="D1" s="123"/>
      <c r="E1" s="123"/>
      <c r="F1" s="123"/>
      <c r="G1" s="123"/>
      <c r="H1" s="123"/>
    </row>
    <row r="2" spans="1:8" ht="13.5">
      <c r="A2" s="214" t="s">
        <v>240</v>
      </c>
      <c r="C2" s="123"/>
      <c r="D2" s="123"/>
      <c r="E2" s="123"/>
      <c r="F2" s="123"/>
      <c r="G2" s="123"/>
      <c r="H2" s="123"/>
    </row>
    <row r="3" spans="1:14" ht="13.5">
      <c r="A3" s="215" t="str">
        <f>'BS'!B1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5"/>
      <c r="N3" s="225"/>
    </row>
    <row r="4" spans="1:8" ht="13.5">
      <c r="A4" s="215" t="s">
        <v>245</v>
      </c>
      <c r="C4" s="123"/>
      <c r="D4" s="123"/>
      <c r="E4" s="123"/>
      <c r="F4" s="123"/>
      <c r="G4" s="123"/>
      <c r="H4" s="123"/>
    </row>
    <row r="5" spans="1:8" ht="13.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64" t="s">
        <v>82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C6" s="266" t="s">
        <v>83</v>
      </c>
      <c r="AD6" s="266"/>
      <c r="AE6" s="266"/>
      <c r="AF6" s="266"/>
      <c r="AG6" s="266"/>
      <c r="AH6" s="266"/>
      <c r="AI6" s="266"/>
      <c r="AJ6" s="266"/>
      <c r="AK6" s="266"/>
      <c r="AL6" s="266"/>
    </row>
    <row r="7" spans="1:38" ht="17.25" customHeight="1" thickBot="1">
      <c r="A7" s="123"/>
      <c r="B7" s="123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C7" s="267"/>
      <c r="AD7" s="267"/>
      <c r="AE7" s="267"/>
      <c r="AF7" s="267"/>
      <c r="AG7" s="267"/>
      <c r="AH7" s="267"/>
      <c r="AI7" s="267"/>
      <c r="AJ7" s="267"/>
      <c r="AK7" s="267"/>
      <c r="AL7" s="267"/>
    </row>
    <row r="8" spans="1:38" s="1" customFormat="1" ht="42.75" customHeight="1">
      <c r="A8" s="251" t="s">
        <v>23</v>
      </c>
      <c r="B8" s="254" t="s">
        <v>70</v>
      </c>
      <c r="C8" s="258" t="s">
        <v>22</v>
      </c>
      <c r="D8" s="248"/>
      <c r="E8" s="248"/>
      <c r="F8" s="248"/>
      <c r="G8" s="248"/>
      <c r="H8" s="259" t="s">
        <v>239</v>
      </c>
      <c r="I8" s="248" t="s">
        <v>71</v>
      </c>
      <c r="J8" s="248"/>
      <c r="K8" s="248" t="s">
        <v>72</v>
      </c>
      <c r="L8" s="248"/>
      <c r="M8" s="248"/>
      <c r="N8" s="248"/>
      <c r="O8" s="248"/>
      <c r="P8" s="248" t="s">
        <v>73</v>
      </c>
      <c r="Q8" s="248"/>
      <c r="R8" s="248" t="s">
        <v>74</v>
      </c>
      <c r="S8" s="248"/>
      <c r="T8" s="248"/>
      <c r="U8" s="248"/>
      <c r="V8" s="248"/>
      <c r="W8" s="248"/>
      <c r="X8" s="248"/>
      <c r="Y8" s="248"/>
      <c r="Z8" s="248" t="s">
        <v>77</v>
      </c>
      <c r="AA8" s="254"/>
      <c r="AC8" s="270" t="s">
        <v>71</v>
      </c>
      <c r="AD8" s="248"/>
      <c r="AE8" s="248" t="s">
        <v>72</v>
      </c>
      <c r="AF8" s="248"/>
      <c r="AG8" s="248" t="s">
        <v>78</v>
      </c>
      <c r="AH8" s="248"/>
      <c r="AI8" s="248" t="s">
        <v>79</v>
      </c>
      <c r="AJ8" s="248"/>
      <c r="AK8" s="248" t="s">
        <v>77</v>
      </c>
      <c r="AL8" s="254"/>
    </row>
    <row r="9" spans="1:38" s="1" customFormat="1" ht="36">
      <c r="A9" s="252"/>
      <c r="B9" s="255"/>
      <c r="C9" s="257" t="s">
        <v>15</v>
      </c>
      <c r="D9" s="249"/>
      <c r="E9" s="249"/>
      <c r="F9" s="249"/>
      <c r="G9" s="12" t="s">
        <v>16</v>
      </c>
      <c r="H9" s="260"/>
      <c r="I9" s="246" t="s">
        <v>0</v>
      </c>
      <c r="J9" s="246" t="s">
        <v>1</v>
      </c>
      <c r="K9" s="249" t="s">
        <v>0</v>
      </c>
      <c r="L9" s="249"/>
      <c r="M9" s="249"/>
      <c r="N9" s="249"/>
      <c r="O9" s="12" t="s">
        <v>1</v>
      </c>
      <c r="P9" s="246" t="s">
        <v>80</v>
      </c>
      <c r="Q9" s="246" t="s">
        <v>81</v>
      </c>
      <c r="R9" s="249" t="s">
        <v>75</v>
      </c>
      <c r="S9" s="249"/>
      <c r="T9" s="249"/>
      <c r="U9" s="249"/>
      <c r="V9" s="249" t="s">
        <v>76</v>
      </c>
      <c r="W9" s="249"/>
      <c r="X9" s="249"/>
      <c r="Y9" s="249"/>
      <c r="Z9" s="246" t="s">
        <v>17</v>
      </c>
      <c r="AA9" s="268" t="s">
        <v>18</v>
      </c>
      <c r="AC9" s="271" t="s">
        <v>0</v>
      </c>
      <c r="AD9" s="246" t="s">
        <v>1</v>
      </c>
      <c r="AE9" s="246" t="s">
        <v>0</v>
      </c>
      <c r="AF9" s="246" t="s">
        <v>1</v>
      </c>
      <c r="AG9" s="246" t="s">
        <v>80</v>
      </c>
      <c r="AH9" s="246" t="s">
        <v>81</v>
      </c>
      <c r="AI9" s="246" t="s">
        <v>75</v>
      </c>
      <c r="AJ9" s="246" t="s">
        <v>76</v>
      </c>
      <c r="AK9" s="246" t="s">
        <v>17</v>
      </c>
      <c r="AL9" s="268" t="s">
        <v>18</v>
      </c>
    </row>
    <row r="10" spans="1:38" s="1" customFormat="1" ht="64.5" thickBot="1">
      <c r="A10" s="253"/>
      <c r="B10" s="256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1"/>
      <c r="I10" s="247"/>
      <c r="J10" s="24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7"/>
      <c r="Q10" s="24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7"/>
      <c r="AA10" s="269"/>
      <c r="AC10" s="272"/>
      <c r="AD10" s="247"/>
      <c r="AE10" s="247"/>
      <c r="AF10" s="247"/>
      <c r="AG10" s="247"/>
      <c r="AH10" s="247"/>
      <c r="AI10" s="247"/>
      <c r="AJ10" s="247"/>
      <c r="AK10" s="247"/>
      <c r="AL10" s="269"/>
    </row>
    <row r="11" spans="1:63" s="1" customFormat="1" ht="24.75" customHeight="1" thickBot="1">
      <c r="A11" s="13" t="s">
        <v>24</v>
      </c>
      <c r="B11" s="3" t="s">
        <v>25</v>
      </c>
      <c r="C11" s="24">
        <f>SUM(C12:C15)</f>
        <v>11273</v>
      </c>
      <c r="D11" s="24">
        <f>SUM(D12:D15)</f>
        <v>70</v>
      </c>
      <c r="E11" s="24">
        <f>SUM(E12:E15)</f>
        <v>8322</v>
      </c>
      <c r="F11" s="24">
        <f>SUM(F12:F15)</f>
        <v>19665</v>
      </c>
      <c r="G11" s="24">
        <f>SUM(G12:G15)</f>
        <v>18464</v>
      </c>
      <c r="H11" s="45"/>
      <c r="I11" s="76">
        <f>SUM(I12:I15)</f>
        <v>488201.40779999836</v>
      </c>
      <c r="J11" s="76">
        <f>SUM(J12:J15)</f>
        <v>0</v>
      </c>
      <c r="K11" s="24">
        <f>SUM(K12:K15)</f>
        <v>195679.94780000014</v>
      </c>
      <c r="L11" s="24">
        <f aca="true" t="shared" si="0" ref="L11:AA11">SUM(L12:L15)</f>
        <v>2858.8399999999997</v>
      </c>
      <c r="M11" s="24">
        <f t="shared" si="0"/>
        <v>233242.24569999834</v>
      </c>
      <c r="N11" s="24">
        <f>SUM(N12:N15)</f>
        <v>431781.0334999985</v>
      </c>
      <c r="O11" s="24">
        <f>SUM(O12:O15)</f>
        <v>0</v>
      </c>
      <c r="P11" s="24">
        <f>SUM(P12:P15)</f>
        <v>427959.5010000756</v>
      </c>
      <c r="Q11" s="24">
        <f>SUM(Q12:Q15)</f>
        <v>427959.5010000756</v>
      </c>
      <c r="R11" s="24">
        <f t="shared" si="0"/>
        <v>40000</v>
      </c>
      <c r="S11" s="24">
        <f t="shared" si="0"/>
        <v>0</v>
      </c>
      <c r="T11" s="24">
        <f t="shared" si="0"/>
        <v>0</v>
      </c>
      <c r="U11" s="24">
        <f>SUM(U12:U15)</f>
        <v>40000</v>
      </c>
      <c r="V11" s="24">
        <f t="shared" si="0"/>
        <v>40000</v>
      </c>
      <c r="W11" s="24">
        <f t="shared" si="0"/>
        <v>0</v>
      </c>
      <c r="X11" s="24">
        <f t="shared" si="0"/>
        <v>0</v>
      </c>
      <c r="Y11" s="24">
        <f t="shared" si="0"/>
        <v>40000</v>
      </c>
      <c r="Z11" s="24">
        <f>SUM(Z12:Z15)</f>
        <v>54000</v>
      </c>
      <c r="AA11" s="24">
        <f t="shared" si="0"/>
        <v>54000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</row>
    <row r="12" spans="1:60" s="4" customFormat="1" ht="24.75" customHeight="1">
      <c r="A12" s="17"/>
      <c r="B12" s="37" t="s">
        <v>26</v>
      </c>
      <c r="C12" s="111">
        <v>11273</v>
      </c>
      <c r="D12" s="79">
        <v>70</v>
      </c>
      <c r="E12" s="79">
        <v>8322</v>
      </c>
      <c r="F12" s="58">
        <f>SUM(C12:E12)</f>
        <v>19665</v>
      </c>
      <c r="G12" s="58">
        <v>18464</v>
      </c>
      <c r="H12" s="44"/>
      <c r="I12" s="79">
        <v>488201.40779999836</v>
      </c>
      <c r="J12" s="79"/>
      <c r="K12" s="79">
        <v>195679.94780000014</v>
      </c>
      <c r="L12" s="79">
        <v>2858.8399999999997</v>
      </c>
      <c r="M12" s="79">
        <v>233242.24569999834</v>
      </c>
      <c r="N12" s="71">
        <f>SUM(K12:M12)</f>
        <v>431781.0334999985</v>
      </c>
      <c r="O12" s="79"/>
      <c r="P12" s="79">
        <v>427959.5010000756</v>
      </c>
      <c r="Q12" s="79">
        <v>427959.5010000756</v>
      </c>
      <c r="R12" s="79">
        <v>40000</v>
      </c>
      <c r="S12" s="79"/>
      <c r="T12" s="79"/>
      <c r="U12" s="58">
        <f>SUM(R12:T12)</f>
        <v>40000</v>
      </c>
      <c r="V12" s="79">
        <v>40000</v>
      </c>
      <c r="W12" s="79"/>
      <c r="X12" s="79"/>
      <c r="Y12" s="58">
        <f>SUM(V12:X12)</f>
        <v>40000</v>
      </c>
      <c r="Z12" s="79">
        <v>54000</v>
      </c>
      <c r="AA12" s="80">
        <v>54000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</row>
    <row r="13" spans="1:60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/>
      <c r="AA13" s="83"/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</row>
    <row r="14" spans="1:60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/>
      <c r="AA14" s="83"/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</row>
    <row r="15" spans="1:60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59">
        <f>SUM(V15:X15)</f>
        <v>0</v>
      </c>
      <c r="Z15" s="85"/>
      <c r="AA15" s="86"/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</row>
    <row r="16" spans="1:60" ht="24.75" customHeight="1" thickBot="1">
      <c r="A16" s="13" t="s">
        <v>30</v>
      </c>
      <c r="B16" s="3" t="s">
        <v>11</v>
      </c>
      <c r="C16" s="88">
        <v>20204</v>
      </c>
      <c r="D16" s="88">
        <v>1288</v>
      </c>
      <c r="E16" s="88">
        <v>11010</v>
      </c>
      <c r="F16" s="88">
        <f>SUM(C16:E16)</f>
        <v>32502</v>
      </c>
      <c r="G16" s="88">
        <v>32229</v>
      </c>
      <c r="H16" s="45"/>
      <c r="I16" s="88">
        <v>478262.09470000176</v>
      </c>
      <c r="J16" s="88"/>
      <c r="K16" s="88">
        <v>222307.00410000532</v>
      </c>
      <c r="L16" s="88">
        <v>10809.721799999996</v>
      </c>
      <c r="M16" s="88">
        <v>198890.05849999678</v>
      </c>
      <c r="N16" s="88">
        <f>SUM(K16:M16)</f>
        <v>432006.7844000021</v>
      </c>
      <c r="O16" s="88"/>
      <c r="P16" s="88">
        <v>443762.8204559978</v>
      </c>
      <c r="Q16" s="88">
        <v>443762.8204559978</v>
      </c>
      <c r="R16" s="88"/>
      <c r="S16" s="88">
        <v>1282.34</v>
      </c>
      <c r="T16" s="88"/>
      <c r="U16" s="60">
        <f>SUM(R16:T16)</f>
        <v>1282.34</v>
      </c>
      <c r="V16" s="88">
        <v>0</v>
      </c>
      <c r="W16" s="88">
        <v>1282.34</v>
      </c>
      <c r="X16" s="88">
        <v>0</v>
      </c>
      <c r="Y16" s="60">
        <f>SUM(V16:X16)</f>
        <v>1282.34</v>
      </c>
      <c r="Z16" s="88">
        <v>1142.49</v>
      </c>
      <c r="AA16" s="89">
        <v>1142.49</v>
      </c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</row>
    <row r="17" spans="1:60" ht="24.75" customHeight="1" thickBot="1">
      <c r="A17" s="13" t="s">
        <v>31</v>
      </c>
      <c r="B17" s="3" t="s">
        <v>32</v>
      </c>
      <c r="C17" s="24">
        <f>SUM(C18:C19)</f>
        <v>17874</v>
      </c>
      <c r="D17" s="24">
        <f>SUM(D18:D19)</f>
        <v>1308</v>
      </c>
      <c r="E17" s="24">
        <f>SUM(E18:E19)</f>
        <v>10633</v>
      </c>
      <c r="F17" s="24">
        <f>SUM(F18:F19)</f>
        <v>29815</v>
      </c>
      <c r="G17" s="24">
        <f>SUM(G18:G19)</f>
        <v>28636</v>
      </c>
      <c r="H17" s="45"/>
      <c r="I17" s="24">
        <f>SUM(I18:I19)</f>
        <v>683610.7280102924</v>
      </c>
      <c r="J17" s="24">
        <f aca="true" t="shared" si="2" ref="J17:AA17">SUM(J18:J19)</f>
        <v>56464.6930577146</v>
      </c>
      <c r="K17" s="24">
        <f>SUM(K18:K19)</f>
        <v>429045.447374554</v>
      </c>
      <c r="L17" s="24">
        <f t="shared" si="2"/>
        <v>47131.19404199791</v>
      </c>
      <c r="M17" s="24">
        <f t="shared" si="2"/>
        <v>168616.41242297544</v>
      </c>
      <c r="N17" s="24">
        <f t="shared" si="2"/>
        <v>644793.0538395273</v>
      </c>
      <c r="O17" s="24">
        <f>SUM(O18:O19)</f>
        <v>55397.682179640826</v>
      </c>
      <c r="P17" s="24">
        <f>SUM(P18:P19)</f>
        <v>516448.3180323983</v>
      </c>
      <c r="Q17" s="24">
        <f>SUM(Q18:Q19)</f>
        <v>468653.83239635936</v>
      </c>
      <c r="R17" s="24">
        <f t="shared" si="2"/>
        <v>16000</v>
      </c>
      <c r="S17" s="24">
        <f t="shared" si="2"/>
        <v>0</v>
      </c>
      <c r="T17" s="24">
        <f t="shared" si="2"/>
        <v>0</v>
      </c>
      <c r="U17" s="24">
        <f t="shared" si="2"/>
        <v>16000</v>
      </c>
      <c r="V17" s="24">
        <f t="shared" si="2"/>
        <v>16000</v>
      </c>
      <c r="W17" s="24">
        <f t="shared" si="2"/>
        <v>0</v>
      </c>
      <c r="X17" s="24">
        <f t="shared" si="2"/>
        <v>0</v>
      </c>
      <c r="Y17" s="24">
        <f t="shared" si="2"/>
        <v>16000</v>
      </c>
      <c r="Z17" s="24">
        <f t="shared" si="2"/>
        <v>-8000</v>
      </c>
      <c r="AA17" s="24">
        <f t="shared" si="2"/>
        <v>-8000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</row>
    <row r="18" spans="1:60" ht="24.75" customHeight="1">
      <c r="A18" s="17"/>
      <c r="B18" s="6" t="s">
        <v>33</v>
      </c>
      <c r="C18" s="57">
        <v>17460</v>
      </c>
      <c r="D18" s="57">
        <v>882</v>
      </c>
      <c r="E18" s="57">
        <v>8796</v>
      </c>
      <c r="F18" s="57">
        <f>SUM(C18:E18)</f>
        <v>27138</v>
      </c>
      <c r="G18" s="57">
        <v>25919</v>
      </c>
      <c r="H18" s="47"/>
      <c r="I18" s="91">
        <v>608217.9471000063</v>
      </c>
      <c r="J18" s="91"/>
      <c r="K18" s="91">
        <v>402343.829300005</v>
      </c>
      <c r="L18" s="91">
        <v>18223.495400000003</v>
      </c>
      <c r="M18" s="91">
        <v>150255.6294000013</v>
      </c>
      <c r="N18" s="72">
        <f aca="true" t="shared" si="4" ref="N18:N50">SUM(K18:M18)</f>
        <v>570822.9541000063</v>
      </c>
      <c r="O18" s="91"/>
      <c r="P18" s="91">
        <v>452466.788299471</v>
      </c>
      <c r="Q18" s="91">
        <v>452466.788299471</v>
      </c>
      <c r="R18" s="91">
        <v>16000</v>
      </c>
      <c r="S18" s="91"/>
      <c r="T18" s="91"/>
      <c r="U18" s="62">
        <f aca="true" t="shared" si="5" ref="U18:U23">SUM(R18:T18)</f>
        <v>16000</v>
      </c>
      <c r="V18" s="91">
        <v>16000</v>
      </c>
      <c r="W18" s="91">
        <v>0</v>
      </c>
      <c r="X18" s="91">
        <v>0</v>
      </c>
      <c r="Y18" s="63">
        <f>SUM(V18:X18)</f>
        <v>16000</v>
      </c>
      <c r="Z18" s="91">
        <v>2000</v>
      </c>
      <c r="AA18" s="92">
        <v>2000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</row>
    <row r="19" spans="1:60" ht="24.75" customHeight="1" thickBot="1">
      <c r="A19" s="20"/>
      <c r="B19" s="39" t="s">
        <v>34</v>
      </c>
      <c r="C19" s="57">
        <v>414</v>
      </c>
      <c r="D19" s="57">
        <v>426</v>
      </c>
      <c r="E19" s="57">
        <v>1837</v>
      </c>
      <c r="F19" s="57">
        <f>SUM(C19:E19)</f>
        <v>2677</v>
      </c>
      <c r="G19" s="57">
        <v>2717</v>
      </c>
      <c r="H19" s="219"/>
      <c r="I19" s="94">
        <v>75392.78091028606</v>
      </c>
      <c r="J19" s="94">
        <v>56464.6930577146</v>
      </c>
      <c r="K19" s="94">
        <v>26701.618074549</v>
      </c>
      <c r="L19" s="94">
        <v>28907.698641997908</v>
      </c>
      <c r="M19" s="94">
        <v>18360.78302297415</v>
      </c>
      <c r="N19" s="94">
        <f t="shared" si="4"/>
        <v>73970.09973952106</v>
      </c>
      <c r="O19" s="94">
        <v>55397.682179640826</v>
      </c>
      <c r="P19" s="94">
        <v>63981.529732927294</v>
      </c>
      <c r="Q19" s="94">
        <v>16187.044096888312</v>
      </c>
      <c r="R19" s="94"/>
      <c r="S19" s="94"/>
      <c r="T19" s="94"/>
      <c r="U19" s="62">
        <f t="shared" si="5"/>
        <v>0</v>
      </c>
      <c r="V19" s="94">
        <v>0</v>
      </c>
      <c r="W19" s="94">
        <v>0</v>
      </c>
      <c r="X19" s="94">
        <v>0</v>
      </c>
      <c r="Y19" s="63">
        <f>SUM(V19:X19)</f>
        <v>0</v>
      </c>
      <c r="Z19" s="94">
        <v>-10000</v>
      </c>
      <c r="AA19" s="95">
        <v>-10000</v>
      </c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</row>
    <row r="20" spans="1:60" ht="24.75" customHeight="1" thickBot="1">
      <c r="A20" s="13" t="s">
        <v>35</v>
      </c>
      <c r="B20" s="3" t="s">
        <v>2</v>
      </c>
      <c r="C20" s="88">
        <v>33683</v>
      </c>
      <c r="D20" s="88">
        <v>1075</v>
      </c>
      <c r="E20" s="88">
        <v>13383</v>
      </c>
      <c r="F20" s="88">
        <f>SUM(C20:E20)</f>
        <v>48141</v>
      </c>
      <c r="G20" s="88">
        <v>46905</v>
      </c>
      <c r="H20" s="45"/>
      <c r="I20" s="233">
        <v>13234462.007899849</v>
      </c>
      <c r="J20" s="233">
        <v>251929.62</v>
      </c>
      <c r="K20" s="97">
        <v>7303892.322399838</v>
      </c>
      <c r="L20" s="97">
        <v>434221.02269999805</v>
      </c>
      <c r="M20" s="97">
        <v>4767882.484100011</v>
      </c>
      <c r="N20" s="97">
        <f>SUM(K20:M20)</f>
        <v>12505995.829199847</v>
      </c>
      <c r="O20" s="97">
        <v>251929.62</v>
      </c>
      <c r="P20" s="97">
        <v>11851647.42578968</v>
      </c>
      <c r="Q20" s="97">
        <v>11658859.635789681</v>
      </c>
      <c r="R20" s="97">
        <v>6445487.594557778</v>
      </c>
      <c r="S20" s="97">
        <v>267965.4961949198</v>
      </c>
      <c r="T20" s="97">
        <v>3323455.840647288</v>
      </c>
      <c r="U20" s="97">
        <f t="shared" si="5"/>
        <v>10036908.931399986</v>
      </c>
      <c r="V20" s="97">
        <v>6429487.594557778</v>
      </c>
      <c r="W20" s="97">
        <v>267965.4961949198</v>
      </c>
      <c r="X20" s="97">
        <v>3323455.840647288</v>
      </c>
      <c r="Y20" s="97">
        <f>SUM(V20:X20)</f>
        <v>10020908.931399986</v>
      </c>
      <c r="Z20" s="97">
        <v>11917571.37</v>
      </c>
      <c r="AA20" s="98">
        <v>11869571.37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</row>
    <row r="21" spans="1:60" ht="24.75" customHeight="1" thickBot="1">
      <c r="A21" s="13" t="s">
        <v>36</v>
      </c>
      <c r="B21" s="3" t="s">
        <v>37</v>
      </c>
      <c r="C21" s="24">
        <f>SUM(C22:C23)</f>
        <v>681</v>
      </c>
      <c r="D21" s="76">
        <f aca="true" t="shared" si="6" ref="D21:AA21">SUM(D22:D23)</f>
        <v>536</v>
      </c>
      <c r="E21" s="76">
        <f t="shared" si="6"/>
        <v>1838</v>
      </c>
      <c r="F21" s="61">
        <f>SUM(F22:F23)</f>
        <v>3055</v>
      </c>
      <c r="G21" s="61">
        <f>SUM(G22:G23)</f>
        <v>3193</v>
      </c>
      <c r="H21" s="76">
        <f>SUM(H22:H23)</f>
        <v>3055</v>
      </c>
      <c r="I21" s="76">
        <f t="shared" si="6"/>
        <v>2198322.3735118946</v>
      </c>
      <c r="J21" s="76">
        <f t="shared" si="6"/>
        <v>1643162.603586841</v>
      </c>
      <c r="K21" s="76">
        <f t="shared" si="6"/>
        <v>631176.8207460656</v>
      </c>
      <c r="L21" s="76">
        <f t="shared" si="6"/>
        <v>549929.84467213</v>
      </c>
      <c r="M21" s="76">
        <f>SUM(M22:M23)</f>
        <v>977773.2721047262</v>
      </c>
      <c r="N21" s="61">
        <f>SUM(N22:N23)</f>
        <v>2158879.9375229217</v>
      </c>
      <c r="O21" s="76">
        <f>SUM(O22:O23)</f>
        <v>1613580.7765951115</v>
      </c>
      <c r="P21" s="76">
        <f t="shared" si="6"/>
        <v>1705922.0927273564</v>
      </c>
      <c r="Q21" s="76">
        <f t="shared" si="6"/>
        <v>433717.35117524</v>
      </c>
      <c r="R21" s="76">
        <f>SUM(R22:R23)</f>
        <v>361284.29</v>
      </c>
      <c r="S21" s="76">
        <f>SUM(S22:S23)</f>
        <v>286095.89</v>
      </c>
      <c r="T21" s="76">
        <f>SUM(T22:T23)</f>
        <v>754041.05</v>
      </c>
      <c r="U21" s="61">
        <f>SUM(U22:U23)</f>
        <v>1401421.23</v>
      </c>
      <c r="V21" s="76">
        <f t="shared" si="6"/>
        <v>90321.07249999995</v>
      </c>
      <c r="W21" s="76">
        <f t="shared" si="6"/>
        <v>72311.4725</v>
      </c>
      <c r="X21" s="76">
        <f t="shared" si="6"/>
        <v>209857.4075000001</v>
      </c>
      <c r="Y21" s="61">
        <f>SUM(Y22:Y23)</f>
        <v>372489.9525</v>
      </c>
      <c r="Z21" s="76">
        <f t="shared" si="6"/>
        <v>1579475.2962475</v>
      </c>
      <c r="AA21" s="77">
        <f t="shared" si="6"/>
        <v>401758.7499999998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7"/>
      <c r="AN21" s="227"/>
      <c r="AO21" s="227"/>
      <c r="AP21" s="227"/>
      <c r="AQ21" s="227"/>
      <c r="AR21" s="227"/>
      <c r="AS21" s="227"/>
      <c r="AT21" s="227"/>
      <c r="AU21" s="220"/>
      <c r="AV21" s="220"/>
      <c r="AW21" s="220"/>
      <c r="AX21" s="220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</row>
    <row r="22" spans="1:60" ht="24.75" customHeight="1">
      <c r="A22" s="21"/>
      <c r="B22" s="6" t="s">
        <v>38</v>
      </c>
      <c r="C22" s="57">
        <v>681</v>
      </c>
      <c r="D22" s="57">
        <v>536</v>
      </c>
      <c r="E22" s="57">
        <v>1838</v>
      </c>
      <c r="F22" s="57">
        <f>SUM(C22:E22)</f>
        <v>3055</v>
      </c>
      <c r="G22" s="57">
        <v>3193</v>
      </c>
      <c r="H22" s="273">
        <v>3055</v>
      </c>
      <c r="I22" s="79">
        <v>2198322.3735118946</v>
      </c>
      <c r="J22" s="79">
        <v>1643162.603586841</v>
      </c>
      <c r="K22" s="79">
        <v>631176.8207460656</v>
      </c>
      <c r="L22" s="79">
        <v>549929.84467213</v>
      </c>
      <c r="M22" s="79">
        <v>977773.2721047262</v>
      </c>
      <c r="N22" s="94">
        <f t="shared" si="4"/>
        <v>2158879.9375229217</v>
      </c>
      <c r="O22" s="79">
        <v>1613580.7765951115</v>
      </c>
      <c r="P22" s="79">
        <v>1705922.0927273564</v>
      </c>
      <c r="Q22" s="79">
        <v>433717.35117524</v>
      </c>
      <c r="R22" s="79">
        <v>361284.29</v>
      </c>
      <c r="S22" s="79">
        <v>286095.89</v>
      </c>
      <c r="T22" s="79">
        <v>754041.05</v>
      </c>
      <c r="U22" s="79">
        <f t="shared" si="5"/>
        <v>1401421.23</v>
      </c>
      <c r="V22" s="79">
        <v>90321.07249999995</v>
      </c>
      <c r="W22" s="79">
        <v>72311.4725</v>
      </c>
      <c r="X22" s="232">
        <v>209857.4075000001</v>
      </c>
      <c r="Y22" s="121">
        <f>(SUM(V22:X22))-0</f>
        <v>372489.9525</v>
      </c>
      <c r="Z22" s="79">
        <v>1579475.2962475</v>
      </c>
      <c r="AA22" s="80">
        <v>401758.7499999998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7"/>
      <c r="AN22" s="227"/>
      <c r="AO22" s="227"/>
      <c r="AP22" s="227"/>
      <c r="AQ22" s="227"/>
      <c r="AR22" s="227"/>
      <c r="AS22" s="227"/>
      <c r="AT22" s="227"/>
      <c r="AU22" s="220"/>
      <c r="AV22" s="220"/>
      <c r="AW22" s="220"/>
      <c r="AX22" s="220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</row>
    <row r="23" spans="1:60" ht="24.75" customHeight="1" thickBot="1">
      <c r="A23" s="19"/>
      <c r="B23" s="40" t="s">
        <v>39</v>
      </c>
      <c r="C23" s="57"/>
      <c r="D23" s="57"/>
      <c r="E23" s="57"/>
      <c r="F23" s="57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7"/>
      <c r="AN23" s="227"/>
      <c r="AO23" s="227"/>
      <c r="AP23" s="227"/>
      <c r="AQ23" s="227"/>
      <c r="AR23" s="227"/>
      <c r="AS23" s="227"/>
      <c r="AT23" s="227"/>
      <c r="AU23" s="220"/>
      <c r="AV23" s="220"/>
      <c r="AW23" s="220"/>
      <c r="AX23" s="220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</row>
    <row r="24" spans="1:60" ht="24.75" customHeight="1" thickBot="1">
      <c r="A24" s="13" t="s">
        <v>40</v>
      </c>
      <c r="B24" s="3" t="s">
        <v>41</v>
      </c>
      <c r="C24" s="29">
        <f aca="true" t="shared" si="8" ref="C24:AA24">SUM(C25:C27)</f>
        <v>6101</v>
      </c>
      <c r="D24" s="29">
        <f t="shared" si="8"/>
        <v>323389</v>
      </c>
      <c r="E24" s="29">
        <f t="shared" si="8"/>
        <v>1838</v>
      </c>
      <c r="F24" s="29">
        <f t="shared" si="8"/>
        <v>331328</v>
      </c>
      <c r="G24" s="29">
        <f t="shared" si="8"/>
        <v>34591</v>
      </c>
      <c r="H24" s="29">
        <f t="shared" si="8"/>
        <v>331328</v>
      </c>
      <c r="I24" s="29">
        <f t="shared" si="8"/>
        <v>1182845.6834343555</v>
      </c>
      <c r="J24" s="29">
        <f t="shared" si="8"/>
        <v>174578.99220767658</v>
      </c>
      <c r="K24" s="29">
        <f t="shared" si="8"/>
        <v>145715.2881675073</v>
      </c>
      <c r="L24" s="29">
        <f t="shared" si="8"/>
        <v>951555.4012662704</v>
      </c>
      <c r="M24" s="29">
        <f t="shared" si="8"/>
        <v>82300.33657161627</v>
      </c>
      <c r="N24" s="29">
        <f t="shared" si="8"/>
        <v>1179571.026005394</v>
      </c>
      <c r="O24" s="29">
        <f t="shared" si="8"/>
        <v>172122.99913595527</v>
      </c>
      <c r="P24" s="29">
        <f t="shared" si="8"/>
        <v>1143618.7911432157</v>
      </c>
      <c r="Q24" s="29">
        <f t="shared" si="8"/>
        <v>1012466.2483499207</v>
      </c>
      <c r="R24" s="29">
        <f t="shared" si="8"/>
        <v>48594.89235294118</v>
      </c>
      <c r="S24" s="29">
        <f t="shared" si="8"/>
        <v>93672.99533088233</v>
      </c>
      <c r="T24" s="29">
        <f t="shared" si="8"/>
        <v>77270.13</v>
      </c>
      <c r="U24" s="29">
        <f>SUM(U25:U27)</f>
        <v>219538.0176838235</v>
      </c>
      <c r="V24" s="29">
        <f t="shared" si="8"/>
        <v>14124.989852941182</v>
      </c>
      <c r="W24" s="29">
        <f t="shared" si="8"/>
        <v>75513.99533088233</v>
      </c>
      <c r="X24" s="29">
        <f t="shared" si="8"/>
        <v>19317.5325</v>
      </c>
      <c r="Y24" s="29">
        <f t="shared" si="8"/>
        <v>108956.5176838235</v>
      </c>
      <c r="Z24" s="29">
        <f t="shared" si="8"/>
        <v>256205.0435661765</v>
      </c>
      <c r="AA24" s="29">
        <f t="shared" si="8"/>
        <v>99836.0435661765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7"/>
      <c r="AN24" s="227"/>
      <c r="AO24" s="227"/>
      <c r="AP24" s="227"/>
      <c r="AQ24" s="227"/>
      <c r="AR24" s="227"/>
      <c r="AS24" s="227"/>
      <c r="AT24" s="227"/>
      <c r="AU24" s="220"/>
      <c r="AV24" s="220"/>
      <c r="AW24" s="220"/>
      <c r="AX24" s="220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</row>
    <row r="25" spans="1:60" ht="24.75" customHeight="1">
      <c r="A25" s="17"/>
      <c r="B25" s="6" t="s">
        <v>42</v>
      </c>
      <c r="C25" s="57">
        <v>5436</v>
      </c>
      <c r="D25" s="57">
        <v>322941</v>
      </c>
      <c r="E25" s="57"/>
      <c r="F25" s="57">
        <f>SUM(C25:E25)</f>
        <v>328377</v>
      </c>
      <c r="G25" s="57">
        <v>31527</v>
      </c>
      <c r="H25" s="273">
        <v>328377</v>
      </c>
      <c r="I25" s="79">
        <v>949355.6470588235</v>
      </c>
      <c r="J25" s="79"/>
      <c r="K25" s="79">
        <v>54344.23529411766</v>
      </c>
      <c r="L25" s="79">
        <v>895011.4117647059</v>
      </c>
      <c r="M25" s="79"/>
      <c r="N25" s="72">
        <f t="shared" si="4"/>
        <v>949355.6470588236</v>
      </c>
      <c r="O25" s="79"/>
      <c r="P25" s="79">
        <v>967427.3119877172</v>
      </c>
      <c r="Q25" s="79">
        <v>967427.3119877172</v>
      </c>
      <c r="R25" s="79">
        <v>2635.0223529411765</v>
      </c>
      <c r="S25" s="79">
        <v>69460.99533088233</v>
      </c>
      <c r="T25" s="79"/>
      <c r="U25" s="79">
        <f>SUM(R25:T25)</f>
        <v>72096.0176838235</v>
      </c>
      <c r="V25" s="79">
        <v>2635.0223529411765</v>
      </c>
      <c r="W25" s="79">
        <v>69460.99533088233</v>
      </c>
      <c r="X25" s="79">
        <v>0</v>
      </c>
      <c r="Y25" s="57">
        <f>SUM(V25:X25)</f>
        <v>72096.0176838235</v>
      </c>
      <c r="Z25" s="79">
        <v>68313.0435661765</v>
      </c>
      <c r="AA25" s="80">
        <v>68313.0435661765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7"/>
      <c r="AN25" s="227"/>
      <c r="AO25" s="227"/>
      <c r="AP25" s="227"/>
      <c r="AQ25" s="227"/>
      <c r="AR25" s="227"/>
      <c r="AS25" s="227"/>
      <c r="AT25" s="227"/>
      <c r="AU25" s="220"/>
      <c r="AV25" s="220"/>
      <c r="AW25" s="220"/>
      <c r="AX25" s="220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</row>
    <row r="26" spans="1:60" ht="24.75" customHeight="1">
      <c r="A26" s="18"/>
      <c r="B26" s="7" t="s">
        <v>3</v>
      </c>
      <c r="C26" s="57">
        <v>665</v>
      </c>
      <c r="D26" s="57">
        <v>448</v>
      </c>
      <c r="E26" s="57">
        <v>1838</v>
      </c>
      <c r="F26" s="57">
        <f>SUM(C26:E26)</f>
        <v>2951</v>
      </c>
      <c r="G26" s="57">
        <v>3064</v>
      </c>
      <c r="H26" s="57">
        <v>2951</v>
      </c>
      <c r="I26" s="57">
        <v>233490.03637553213</v>
      </c>
      <c r="J26" s="57">
        <v>174578.99220767658</v>
      </c>
      <c r="K26" s="115">
        <v>91371.05287338964</v>
      </c>
      <c r="L26" s="115">
        <v>56543.9895015645</v>
      </c>
      <c r="M26" s="115">
        <v>82300.33657161627</v>
      </c>
      <c r="N26" s="94">
        <f t="shared" si="4"/>
        <v>230215.37894657042</v>
      </c>
      <c r="O26" s="115">
        <v>172122.99913595527</v>
      </c>
      <c r="P26" s="115">
        <v>176191.47915549856</v>
      </c>
      <c r="Q26" s="115">
        <v>45038.93636220356</v>
      </c>
      <c r="R26" s="115">
        <v>45959.87</v>
      </c>
      <c r="S26" s="115">
        <v>24212</v>
      </c>
      <c r="T26" s="115">
        <v>77270.13</v>
      </c>
      <c r="U26" s="79">
        <f>SUM(R26:T26)</f>
        <v>147442</v>
      </c>
      <c r="V26" s="105">
        <v>11489.967500000006</v>
      </c>
      <c r="W26" s="105">
        <v>6053</v>
      </c>
      <c r="X26" s="232">
        <v>19317.5325</v>
      </c>
      <c r="Y26" s="115">
        <f>SUM(V26:X26)</f>
        <v>36860.50000000001</v>
      </c>
      <c r="Z26" s="115">
        <v>187892</v>
      </c>
      <c r="AA26" s="116">
        <v>31523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7"/>
      <c r="AN26" s="227"/>
      <c r="AO26" s="227"/>
      <c r="AP26" s="227"/>
      <c r="AQ26" s="227"/>
      <c r="AR26" s="227"/>
      <c r="AS26" s="227"/>
      <c r="AT26" s="227"/>
      <c r="AU26" s="220"/>
      <c r="AV26" s="220"/>
      <c r="AW26" s="220"/>
      <c r="AX26" s="220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</row>
    <row r="27" spans="1:60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105"/>
      <c r="Q27" s="105"/>
      <c r="R27" s="105"/>
      <c r="S27" s="105"/>
      <c r="T27" s="105"/>
      <c r="U27" s="66">
        <f>SUM(R27:T27)</f>
        <v>0</v>
      </c>
      <c r="V27" s="105"/>
      <c r="W27" s="105"/>
      <c r="X27" s="105"/>
      <c r="Y27" s="57"/>
      <c r="Z27" s="105"/>
      <c r="AA27" s="106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</row>
    <row r="28" spans="1:60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</row>
    <row r="29" spans="1:60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</row>
    <row r="30" spans="1:60" ht="48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</row>
    <row r="31" spans="1:60" ht="27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</row>
    <row r="32" spans="1:60" ht="42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</row>
    <row r="33" spans="1:60" ht="36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</row>
    <row r="34" spans="1:60" ht="36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</row>
    <row r="35" spans="1:60" ht="27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</row>
    <row r="36" spans="1:60" ht="42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</row>
    <row r="37" spans="1:60" ht="15" thickBot="1">
      <c r="A37" s="13" t="s">
        <v>54</v>
      </c>
      <c r="B37" s="3" t="s">
        <v>5</v>
      </c>
      <c r="C37" s="103">
        <v>50</v>
      </c>
      <c r="D37" s="103"/>
      <c r="E37" s="103"/>
      <c r="F37" s="103">
        <f>SUM(C37:E37)</f>
        <v>50</v>
      </c>
      <c r="G37" s="103">
        <v>6</v>
      </c>
      <c r="H37" s="48"/>
      <c r="I37" s="103">
        <v>43662.652290000005</v>
      </c>
      <c r="J37" s="103">
        <v>36677.19203888688</v>
      </c>
      <c r="K37" s="103">
        <v>43662.652290000005</v>
      </c>
      <c r="L37" s="103"/>
      <c r="M37" s="103"/>
      <c r="N37" s="103">
        <f t="shared" si="4"/>
        <v>43662.652290000005</v>
      </c>
      <c r="O37" s="103">
        <v>36677.19203888688</v>
      </c>
      <c r="P37" s="103">
        <v>53686.91949229632</v>
      </c>
      <c r="Q37" s="103">
        <v>8801.706551182986</v>
      </c>
      <c r="R37" s="103"/>
      <c r="S37" s="103"/>
      <c r="T37" s="103"/>
      <c r="U37" s="68">
        <f>SUM(R37:T37)</f>
        <v>0</v>
      </c>
      <c r="V37" s="103"/>
      <c r="W37" s="103"/>
      <c r="X37" s="103"/>
      <c r="Y37" s="68">
        <f>SUM(V37:X37)</f>
        <v>0</v>
      </c>
      <c r="Z37" s="103"/>
      <c r="AA37" s="104"/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</row>
    <row r="38" spans="1:60" ht="36" thickBot="1">
      <c r="A38" s="13" t="s">
        <v>55</v>
      </c>
      <c r="B38" s="3" t="s">
        <v>56</v>
      </c>
      <c r="C38" s="27">
        <v>8</v>
      </c>
      <c r="D38" s="97"/>
      <c r="E38" s="97"/>
      <c r="F38" s="64">
        <f>SUM(C38:E38)</f>
        <v>8</v>
      </c>
      <c r="G38" s="64">
        <v>251</v>
      </c>
      <c r="H38" s="49"/>
      <c r="I38" s="97">
        <v>9536.109999999999</v>
      </c>
      <c r="J38" s="97">
        <v>7340.1072</v>
      </c>
      <c r="K38" s="97">
        <v>9536.109999999999</v>
      </c>
      <c r="L38" s="97"/>
      <c r="M38" s="97"/>
      <c r="N38" s="97">
        <f t="shared" si="4"/>
        <v>9536.109999999999</v>
      </c>
      <c r="O38" s="97">
        <v>7340.1072</v>
      </c>
      <c r="P38" s="97">
        <v>105216.29797460476</v>
      </c>
      <c r="Q38" s="97">
        <v>82690.09780423614</v>
      </c>
      <c r="R38" s="97">
        <v>791.33</v>
      </c>
      <c r="S38" s="97"/>
      <c r="T38" s="97"/>
      <c r="U38" s="64">
        <f>SUM(R38:T38)</f>
        <v>791.33</v>
      </c>
      <c r="V38" s="97">
        <v>158.2700000000001</v>
      </c>
      <c r="W38" s="97"/>
      <c r="X38" s="97"/>
      <c r="Y38" s="64">
        <f>SUM(V38:X38)</f>
        <v>158.2700000000001</v>
      </c>
      <c r="Z38" s="97">
        <v>791.33</v>
      </c>
      <c r="AA38" s="98">
        <v>158.2700000000001</v>
      </c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</row>
    <row r="39" spans="1:60" ht="24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</row>
    <row r="40" spans="1:60" ht="24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</row>
    <row r="41" spans="1:60" ht="41.25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</row>
    <row r="42" spans="1:60" ht="27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</row>
    <row r="43" spans="1:60" ht="1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</row>
    <row r="44" spans="1:60" ht="24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</row>
    <row r="45" spans="1:60" ht="48" thickBot="1">
      <c r="A45" s="13" t="s">
        <v>63</v>
      </c>
      <c r="B45" s="3" t="s">
        <v>64</v>
      </c>
      <c r="C45" s="29">
        <f>SUM(C46:C48)</f>
        <v>5</v>
      </c>
      <c r="D45" s="100">
        <f>SUM(D46:D48)</f>
        <v>0</v>
      </c>
      <c r="E45" s="100">
        <f>SUM(E46:E48)</f>
        <v>0</v>
      </c>
      <c r="F45" s="65">
        <f>SUM(F46:F48)</f>
        <v>5</v>
      </c>
      <c r="G45" s="65">
        <f>SUM(G46:G48)</f>
        <v>6</v>
      </c>
      <c r="H45" s="49"/>
      <c r="I45" s="100">
        <f aca="true" t="shared" si="16" ref="I45:AA45">SUM(I46:I48)</f>
        <v>12067.2</v>
      </c>
      <c r="J45" s="100">
        <f t="shared" si="16"/>
        <v>4110.48</v>
      </c>
      <c r="K45" s="100">
        <f t="shared" si="16"/>
        <v>12067.2</v>
      </c>
      <c r="L45" s="100">
        <f t="shared" si="16"/>
        <v>0</v>
      </c>
      <c r="M45" s="100">
        <f t="shared" si="16"/>
        <v>0</v>
      </c>
      <c r="N45" s="100">
        <f t="shared" si="4"/>
        <v>12067.2</v>
      </c>
      <c r="O45" s="100">
        <f t="shared" si="16"/>
        <v>4110.48</v>
      </c>
      <c r="P45" s="100">
        <f t="shared" si="16"/>
        <v>2903.0437838730404</v>
      </c>
      <c r="Q45" s="100">
        <f t="shared" si="16"/>
        <v>1356.0764856373617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0</v>
      </c>
      <c r="AA45" s="101">
        <f t="shared" si="16"/>
        <v>0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</row>
    <row r="46" spans="1:60" ht="27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</row>
    <row r="47" spans="1:60" ht="27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</row>
    <row r="48" spans="1:60" ht="27.75" thickBot="1">
      <c r="A48" s="19"/>
      <c r="B48" s="11" t="s">
        <v>67</v>
      </c>
      <c r="C48" s="31">
        <v>5</v>
      </c>
      <c r="D48" s="105"/>
      <c r="E48" s="105"/>
      <c r="F48" s="66">
        <f>SUM(C48:E48)</f>
        <v>5</v>
      </c>
      <c r="G48" s="66">
        <v>6</v>
      </c>
      <c r="H48" s="113"/>
      <c r="I48" s="105">
        <v>12067.2</v>
      </c>
      <c r="J48" s="105">
        <v>4110.48</v>
      </c>
      <c r="K48" s="105">
        <v>12067.2</v>
      </c>
      <c r="L48" s="105"/>
      <c r="M48" s="105"/>
      <c r="N48" s="105">
        <f t="shared" si="4"/>
        <v>12067.2</v>
      </c>
      <c r="O48" s="105">
        <v>4110.48</v>
      </c>
      <c r="P48" s="105">
        <v>2903.0437838730404</v>
      </c>
      <c r="Q48" s="105">
        <v>1356.0764856373617</v>
      </c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/>
      <c r="AA48" s="106"/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</row>
    <row r="49" spans="1:60" ht="1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</row>
    <row r="50" spans="1:60" ht="14.25" thickBot="1">
      <c r="A50" s="262" t="s">
        <v>69</v>
      </c>
      <c r="B50" s="263"/>
      <c r="C50" s="36">
        <f>C11+C16+C17+C20+C21+C24+C28+C29+C30+C33+C34+C37+C38+C39+C40+C44+C45+C49</f>
        <v>89879</v>
      </c>
      <c r="D50" s="15">
        <f>D11+D16+D17+D20+D21+D24+D28+D29+D30+D33+D34+D37+D38+D39+D40+D44+D45+D49</f>
        <v>327666</v>
      </c>
      <c r="E50" s="15">
        <f>E11+E16+E17+E20+E21+E24+E28+E29+E30+E33+E34+E37+E38+E39+E40+E44+E45+E49</f>
        <v>47024</v>
      </c>
      <c r="F50" s="15">
        <f>F11+F16+F17+F20+F21+F24+F28+F29+F30+F33+F34+F37+F38+F39+F40+F44+F45+F49</f>
        <v>464569</v>
      </c>
      <c r="G50" s="15">
        <f>G11+G16+G17+G20+G21+G24+G28+G29+G30+G33+G34+G37+G38+G39+G40+G44+G45+G49</f>
        <v>164281</v>
      </c>
      <c r="H50" s="15">
        <f aca="true" t="shared" si="18" ref="H50:AL50">H11+H16+H17+H20+H21+H24+H28+H29+H30+H33+H34+H37+H38+H39+H40+H44+H45+H49</f>
        <v>334383</v>
      </c>
      <c r="I50" s="15">
        <f t="shared" si="18"/>
        <v>18330970.257646393</v>
      </c>
      <c r="J50" s="15">
        <f t="shared" si="18"/>
        <v>2174263.688091119</v>
      </c>
      <c r="K50" s="15">
        <f>K11+K16+K17+K20+K21+K24+K28+K29+K30+K33+K34+K37+K38+K39+K40+K44+K45+K49</f>
        <v>8993082.792877968</v>
      </c>
      <c r="L50" s="15">
        <f t="shared" si="18"/>
        <v>1996506.0244803964</v>
      </c>
      <c r="M50" s="15">
        <f t="shared" si="18"/>
        <v>6428704.809399324</v>
      </c>
      <c r="N50" s="228">
        <f t="shared" si="4"/>
        <v>17418293.62675769</v>
      </c>
      <c r="O50" s="15">
        <f>O11+O16+O17+O20+O21+O24+O28+O29+O30+O33+O34+O37+O38+O39+O40+O44+O45+O49</f>
        <v>2141158.8571495945</v>
      </c>
      <c r="P50" s="15">
        <f t="shared" si="18"/>
        <v>16251165.2103995</v>
      </c>
      <c r="Q50" s="15">
        <f t="shared" si="18"/>
        <v>14538267.27000833</v>
      </c>
      <c r="R50" s="15">
        <f t="shared" si="18"/>
        <v>6912158.10691072</v>
      </c>
      <c r="S50" s="15">
        <f t="shared" si="18"/>
        <v>649016.7215258022</v>
      </c>
      <c r="T50" s="15">
        <f t="shared" si="18"/>
        <v>4154767.0206472883</v>
      </c>
      <c r="U50" s="15">
        <f t="shared" si="18"/>
        <v>11715941.84908381</v>
      </c>
      <c r="V50" s="15">
        <f t="shared" si="18"/>
        <v>6590091.926910719</v>
      </c>
      <c r="W50" s="15">
        <f t="shared" si="18"/>
        <v>417073.3040258021</v>
      </c>
      <c r="X50" s="15">
        <f t="shared" si="18"/>
        <v>3552630.7806472885</v>
      </c>
      <c r="Y50" s="15">
        <f t="shared" si="18"/>
        <v>10559796.011583809</v>
      </c>
      <c r="Z50" s="15">
        <f t="shared" si="18"/>
        <v>13801185.529813677</v>
      </c>
      <c r="AA50" s="16">
        <f t="shared" si="18"/>
        <v>12418466.923566176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</row>
    <row r="51" spans="4:42" ht="13.5">
      <c r="D51" s="220"/>
      <c r="G51" s="231"/>
      <c r="I51" s="220"/>
      <c r="J51" s="220"/>
      <c r="K51" s="220"/>
      <c r="L51" s="220"/>
      <c r="M51" s="220"/>
      <c r="N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M51" s="227"/>
      <c r="AN51" s="227"/>
      <c r="AO51" s="227"/>
      <c r="AP51" s="227"/>
    </row>
    <row r="52" spans="22:42" ht="13.5">
      <c r="V52" s="220"/>
      <c r="X52" s="220"/>
      <c r="Y52" s="220"/>
      <c r="AM52" s="227"/>
      <c r="AN52" s="227"/>
      <c r="AO52" s="227"/>
      <c r="AP52" s="227"/>
    </row>
    <row r="53" spans="25:42" ht="13.5">
      <c r="Y53" s="220"/>
      <c r="AM53" s="227"/>
      <c r="AN53" s="227"/>
      <c r="AO53" s="227"/>
      <c r="AP53" s="227"/>
    </row>
    <row r="54" spans="22:42" ht="13.5">
      <c r="V54" s="220"/>
      <c r="W54" s="220"/>
      <c r="X54" s="220"/>
      <c r="Y54" s="220"/>
      <c r="AM54" s="227"/>
      <c r="AN54" s="227"/>
      <c r="AO54" s="227"/>
      <c r="AP54" s="227"/>
    </row>
    <row r="55" spans="21:42" ht="13.5">
      <c r="U55" s="220"/>
      <c r="Y55" s="220"/>
      <c r="AM55" s="227"/>
      <c r="AN55" s="227"/>
      <c r="AO55" s="227"/>
      <c r="AP55" s="227"/>
    </row>
    <row r="56" ht="13.5">
      <c r="Y56" s="22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17 G17 P11:R11 C21:E21 R13:R15 P17:R17" formulaRange="1"/>
    <ignoredError sqref="N12:N16 N45:N50 F12:F14 F22:F23 F38:F50 F25:F29" unlockedFormula="1"/>
    <ignoredError sqref="F17 F18:F21 F24 N18:N44" formula="1" formulaRange="1"/>
    <ignoredError sqref="F18:F21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2020-11-14T12:38:07Z</dcterms:modified>
  <cp:category/>
  <cp:version/>
  <cp:contentType/>
  <cp:contentStatus/>
</cp:coreProperties>
</file>